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emens\Documents\RVO\e-commerce\dls 2014\"/>
    </mc:Choice>
  </mc:AlternateContent>
  <bookViews>
    <workbookView xWindow="360" yWindow="36" windowWidth="21228" windowHeight="12876"/>
  </bookViews>
  <sheets>
    <sheet name="Übersicht" sheetId="1" r:id="rId1"/>
    <sheet name="Tabelle2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M86" i="1" l="1"/>
  <c r="L86" i="1"/>
  <c r="K86" i="1"/>
  <c r="J86" i="1"/>
  <c r="I86" i="1"/>
  <c r="H86" i="1"/>
  <c r="G86" i="1"/>
  <c r="F86" i="1"/>
  <c r="E86" i="1"/>
  <c r="D86" i="1"/>
  <c r="C86" i="1"/>
  <c r="B86" i="1"/>
  <c r="C84" i="1"/>
  <c r="D84" i="1" s="1"/>
  <c r="B7" i="1"/>
  <c r="B16" i="1" s="1"/>
  <c r="C7" i="1"/>
  <c r="C16" i="1" s="1"/>
  <c r="D7" i="1"/>
  <c r="D16" i="1" s="1"/>
  <c r="D47" i="1" s="1"/>
  <c r="D18" i="1"/>
  <c r="D45" i="1" s="1"/>
  <c r="D21" i="1"/>
  <c r="D23" i="1" s="1"/>
  <c r="D24" i="1" s="1"/>
  <c r="E7" i="1"/>
  <c r="E16" i="1"/>
  <c r="E24" i="1"/>
  <c r="E39" i="1" s="1"/>
  <c r="F7" i="1"/>
  <c r="F16" i="1" s="1"/>
  <c r="F24" i="1"/>
  <c r="G7" i="1"/>
  <c r="G16" i="1" s="1"/>
  <c r="G47" i="1" s="1"/>
  <c r="G24" i="1"/>
  <c r="H7" i="1"/>
  <c r="H16" i="1"/>
  <c r="H47" i="1" s="1"/>
  <c r="H54" i="1" s="1"/>
  <c r="H57" i="1" s="1"/>
  <c r="H24" i="1"/>
  <c r="I7" i="1"/>
  <c r="I16" i="1" s="1"/>
  <c r="I24" i="1"/>
  <c r="I39" i="1" s="1"/>
  <c r="J7" i="1"/>
  <c r="J16" i="1" s="1"/>
  <c r="J24" i="1"/>
  <c r="K7" i="1"/>
  <c r="K16" i="1" s="1"/>
  <c r="K47" i="1" s="1"/>
  <c r="K18" i="1"/>
  <c r="K21" i="1" s="1"/>
  <c r="K25" i="1" s="1"/>
  <c r="K28" i="1" s="1"/>
  <c r="K24" i="1"/>
  <c r="L7" i="1"/>
  <c r="L16" i="1"/>
  <c r="L47" i="1" s="1"/>
  <c r="L18" i="1"/>
  <c r="L21" i="1" s="1"/>
  <c r="L25" i="1" s="1"/>
  <c r="L28" i="1" s="1"/>
  <c r="L24" i="1"/>
  <c r="M7" i="1"/>
  <c r="M16" i="1"/>
  <c r="M24" i="1"/>
  <c r="M39" i="1" s="1"/>
  <c r="M55" i="1"/>
  <c r="L55" i="1"/>
  <c r="K55" i="1"/>
  <c r="J55" i="1"/>
  <c r="I55" i="1"/>
  <c r="H55" i="1"/>
  <c r="G55" i="1"/>
  <c r="F55" i="1"/>
  <c r="E55" i="1"/>
  <c r="C55" i="1"/>
  <c r="M48" i="1"/>
  <c r="L48" i="1"/>
  <c r="L54" i="1"/>
  <c r="L57" i="1" s="1"/>
  <c r="K48" i="1"/>
  <c r="K54" i="1"/>
  <c r="K57" i="1" s="1"/>
  <c r="J48" i="1"/>
  <c r="I48" i="1"/>
  <c r="H48" i="1"/>
  <c r="G48" i="1"/>
  <c r="G54" i="1"/>
  <c r="G57" i="1" s="1"/>
  <c r="F48" i="1"/>
  <c r="E48" i="1"/>
  <c r="D48" i="1"/>
  <c r="D54" i="1"/>
  <c r="C48" i="1"/>
  <c r="B48" i="1"/>
  <c r="B55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F39" i="1"/>
  <c r="G39" i="1"/>
  <c r="H39" i="1"/>
  <c r="J39" i="1"/>
  <c r="K39" i="1"/>
  <c r="L39" i="1"/>
  <c r="D39" i="1"/>
  <c r="C43" i="1"/>
  <c r="D43" i="1"/>
  <c r="E43" i="1"/>
  <c r="F43" i="1"/>
  <c r="G43" i="1"/>
  <c r="H43" i="1"/>
  <c r="I43" i="1"/>
  <c r="J43" i="1"/>
  <c r="K43" i="1"/>
  <c r="L43" i="1"/>
  <c r="M43" i="1"/>
  <c r="B43" i="1"/>
  <c r="A43" i="1"/>
  <c r="D62" i="1"/>
  <c r="D64" i="1" s="1"/>
  <c r="E62" i="1"/>
  <c r="E64" i="1" s="1"/>
  <c r="F62" i="1"/>
  <c r="G62" i="1"/>
  <c r="H62" i="1"/>
  <c r="H64" i="1" s="1"/>
  <c r="I62" i="1"/>
  <c r="I64" i="1" s="1"/>
  <c r="J62" i="1"/>
  <c r="K62" i="1"/>
  <c r="L62" i="1"/>
  <c r="L64" i="1" s="1"/>
  <c r="M62" i="1"/>
  <c r="M64" i="1" s="1"/>
  <c r="C89" i="1"/>
  <c r="D89" i="1" s="1"/>
  <c r="E89" i="1" s="1"/>
  <c r="F89" i="1" s="1"/>
  <c r="G89" i="1" s="1"/>
  <c r="H89" i="1" s="1"/>
  <c r="I89" i="1" s="1"/>
  <c r="J89" i="1" s="1"/>
  <c r="K89" i="1" s="1"/>
  <c r="L89" i="1" s="1"/>
  <c r="M89" i="1" s="1"/>
  <c r="B69" i="1"/>
  <c r="C69" i="1"/>
  <c r="D69" i="1"/>
  <c r="E69" i="1"/>
  <c r="F69" i="1"/>
  <c r="G69" i="1"/>
  <c r="H69" i="1"/>
  <c r="I69" i="1"/>
  <c r="J69" i="1"/>
  <c r="K69" i="1"/>
  <c r="L69" i="1"/>
  <c r="M69" i="1"/>
  <c r="C91" i="1"/>
  <c r="D91" i="1" s="1"/>
  <c r="E91" i="1"/>
  <c r="F91" i="1"/>
  <c r="G91" i="1" s="1"/>
  <c r="H91" i="1" s="1"/>
  <c r="I91" i="1"/>
  <c r="J91" i="1" s="1"/>
  <c r="K91" i="1" s="1"/>
  <c r="L91" i="1" s="1"/>
  <c r="M91" i="1" s="1"/>
  <c r="C92" i="1"/>
  <c r="D92" i="1" s="1"/>
  <c r="C93" i="1"/>
  <c r="D93" i="1" s="1"/>
  <c r="E93" i="1" s="1"/>
  <c r="F93" i="1" s="1"/>
  <c r="G93" i="1" s="1"/>
  <c r="H93" i="1" s="1"/>
  <c r="I93" i="1" s="1"/>
  <c r="J93" i="1" s="1"/>
  <c r="K93" i="1" s="1"/>
  <c r="L93" i="1" s="1"/>
  <c r="M93" i="1" s="1"/>
  <c r="C94" i="1"/>
  <c r="D94" i="1"/>
  <c r="E94" i="1"/>
  <c r="F94" i="1" s="1"/>
  <c r="G94" i="1" s="1"/>
  <c r="H94" i="1" s="1"/>
  <c r="I94" i="1" s="1"/>
  <c r="J94" i="1" s="1"/>
  <c r="K94" i="1" s="1"/>
  <c r="L94" i="1" s="1"/>
  <c r="M94" i="1" s="1"/>
  <c r="C76" i="1"/>
  <c r="D76" i="1" s="1"/>
  <c r="E76" i="1"/>
  <c r="F76" i="1" s="1"/>
  <c r="C77" i="1"/>
  <c r="D77" i="1" s="1"/>
  <c r="E77" i="1" s="1"/>
  <c r="F77" i="1"/>
  <c r="G77" i="1"/>
  <c r="H77" i="1" s="1"/>
  <c r="I77" i="1" s="1"/>
  <c r="J77" i="1"/>
  <c r="K77" i="1" s="1"/>
  <c r="L77" i="1" s="1"/>
  <c r="M77" i="1" s="1"/>
  <c r="C78" i="1"/>
  <c r="D78" i="1"/>
  <c r="E78" i="1" s="1"/>
  <c r="F78" i="1" s="1"/>
  <c r="G78" i="1"/>
  <c r="H78" i="1" s="1"/>
  <c r="I78" i="1" s="1"/>
  <c r="J78" i="1" s="1"/>
  <c r="K78" i="1" s="1"/>
  <c r="L78" i="1" s="1"/>
  <c r="M78" i="1" s="1"/>
  <c r="C62" i="1"/>
  <c r="C64" i="1" s="1"/>
  <c r="B62" i="1"/>
  <c r="B64" i="1" s="1"/>
  <c r="F64" i="1"/>
  <c r="G64" i="1"/>
  <c r="J64" i="1"/>
  <c r="K64" i="1"/>
  <c r="C80" i="1"/>
  <c r="D80" i="1" s="1"/>
  <c r="E80" i="1" s="1"/>
  <c r="F80" i="1"/>
  <c r="G80" i="1"/>
  <c r="H80" i="1" s="1"/>
  <c r="I80" i="1" s="1"/>
  <c r="J80" i="1"/>
  <c r="K80" i="1" s="1"/>
  <c r="L80" i="1" s="1"/>
  <c r="M80" i="1" s="1"/>
  <c r="K45" i="1"/>
  <c r="L45" i="1"/>
  <c r="D46" i="1"/>
  <c r="E46" i="1"/>
  <c r="F46" i="1"/>
  <c r="G46" i="1"/>
  <c r="H46" i="1"/>
  <c r="I46" i="1"/>
  <c r="J46" i="1"/>
  <c r="K46" i="1"/>
  <c r="L46" i="1"/>
  <c r="M46" i="1"/>
  <c r="C95" i="1"/>
  <c r="C46" i="1"/>
  <c r="C2" i="1"/>
  <c r="C83" i="1"/>
  <c r="D2" i="1"/>
  <c r="E2" i="1" s="1"/>
  <c r="D83" i="1"/>
  <c r="C75" i="1"/>
  <c r="D75" i="1"/>
  <c r="B83" i="1"/>
  <c r="B75" i="1"/>
  <c r="B95" i="1"/>
  <c r="C44" i="1"/>
  <c r="D44" i="1"/>
  <c r="B46" i="1"/>
  <c r="B44" i="1"/>
  <c r="C30" i="1"/>
  <c r="D30" i="1"/>
  <c r="E30" i="1"/>
  <c r="F30" i="1"/>
  <c r="G30" i="1"/>
  <c r="H30" i="1"/>
  <c r="I30" i="1"/>
  <c r="J30" i="1"/>
  <c r="K30" i="1"/>
  <c r="L30" i="1"/>
  <c r="M30" i="1"/>
  <c r="C33" i="1"/>
  <c r="D33" i="1"/>
  <c r="E33" i="1"/>
  <c r="F33" i="1"/>
  <c r="G33" i="1"/>
  <c r="H33" i="1"/>
  <c r="I33" i="1"/>
  <c r="J33" i="1"/>
  <c r="K33" i="1"/>
  <c r="L33" i="1"/>
  <c r="M33" i="1"/>
  <c r="C34" i="1"/>
  <c r="D34" i="1"/>
  <c r="E34" i="1"/>
  <c r="F34" i="1"/>
  <c r="G34" i="1"/>
  <c r="H34" i="1"/>
  <c r="I34" i="1"/>
  <c r="J34" i="1"/>
  <c r="K34" i="1"/>
  <c r="L34" i="1"/>
  <c r="M34" i="1"/>
  <c r="C37" i="1"/>
  <c r="D37" i="1"/>
  <c r="E37" i="1"/>
  <c r="F37" i="1"/>
  <c r="G37" i="1"/>
  <c r="H37" i="1"/>
  <c r="I37" i="1"/>
  <c r="J37" i="1"/>
  <c r="K37" i="1"/>
  <c r="L37" i="1"/>
  <c r="M37" i="1"/>
  <c r="C38" i="1"/>
  <c r="D38" i="1"/>
  <c r="E38" i="1"/>
  <c r="F38" i="1"/>
  <c r="G38" i="1"/>
  <c r="H38" i="1"/>
  <c r="I38" i="1"/>
  <c r="J38" i="1"/>
  <c r="K38" i="1"/>
  <c r="L38" i="1"/>
  <c r="M38" i="1"/>
  <c r="C40" i="1"/>
  <c r="D40" i="1"/>
  <c r="E40" i="1"/>
  <c r="F40" i="1"/>
  <c r="G40" i="1"/>
  <c r="H40" i="1"/>
  <c r="I40" i="1"/>
  <c r="J40" i="1"/>
  <c r="K40" i="1"/>
  <c r="L40" i="1"/>
  <c r="M40" i="1"/>
  <c r="B40" i="1"/>
  <c r="B38" i="1"/>
  <c r="B37" i="1"/>
  <c r="B34" i="1"/>
  <c r="B33" i="1"/>
  <c r="B30" i="1"/>
  <c r="K87" i="1" l="1"/>
  <c r="K41" i="1"/>
  <c r="F2" i="1"/>
  <c r="E44" i="1"/>
  <c r="E75" i="1"/>
  <c r="E83" i="1"/>
  <c r="G60" i="1"/>
  <c r="G65" i="1"/>
  <c r="G70" i="1" s="1"/>
  <c r="L87" i="1"/>
  <c r="L41" i="1"/>
  <c r="K60" i="1"/>
  <c r="K65" i="1"/>
  <c r="K70" i="1" s="1"/>
  <c r="I18" i="1"/>
  <c r="I47" i="1"/>
  <c r="I54" i="1" s="1"/>
  <c r="I57" i="1" s="1"/>
  <c r="G76" i="1"/>
  <c r="L65" i="1"/>
  <c r="L70" i="1" s="1"/>
  <c r="L60" i="1"/>
  <c r="H65" i="1"/>
  <c r="H70" i="1" s="1"/>
  <c r="H60" i="1"/>
  <c r="C18" i="1"/>
  <c r="C47" i="1"/>
  <c r="C54" i="1" s="1"/>
  <c r="C57" i="1" s="1"/>
  <c r="J18" i="1"/>
  <c r="J47" i="1"/>
  <c r="J54" i="1" s="1"/>
  <c r="J57" i="1" s="1"/>
  <c r="G18" i="1"/>
  <c r="H18" i="1"/>
  <c r="D25" i="1"/>
  <c r="D28" i="1" s="1"/>
  <c r="B18" i="1"/>
  <c r="B47" i="1"/>
  <c r="B54" i="1" s="1"/>
  <c r="B57" i="1" s="1"/>
  <c r="M18" i="1"/>
  <c r="M47" i="1"/>
  <c r="M54" i="1" s="1"/>
  <c r="M57" i="1" s="1"/>
  <c r="F18" i="1"/>
  <c r="F47" i="1"/>
  <c r="F54" i="1" s="1"/>
  <c r="F57" i="1" s="1"/>
  <c r="E18" i="1"/>
  <c r="E47" i="1"/>
  <c r="E54" i="1" s="1"/>
  <c r="E57" i="1" s="1"/>
  <c r="E84" i="1"/>
  <c r="E92" i="1"/>
  <c r="D95" i="1"/>
  <c r="F45" i="1" l="1"/>
  <c r="F21" i="1"/>
  <c r="F25" i="1" s="1"/>
  <c r="F28" i="1" s="1"/>
  <c r="B45" i="1"/>
  <c r="B21" i="1"/>
  <c r="M65" i="1"/>
  <c r="M70" i="1" s="1"/>
  <c r="M60" i="1"/>
  <c r="D87" i="1"/>
  <c r="D41" i="1"/>
  <c r="J21" i="1"/>
  <c r="J25" i="1" s="1"/>
  <c r="J28" i="1" s="1"/>
  <c r="J45" i="1"/>
  <c r="H76" i="1"/>
  <c r="F84" i="1"/>
  <c r="J65" i="1"/>
  <c r="J70" i="1" s="1"/>
  <c r="J60" i="1"/>
  <c r="E65" i="1"/>
  <c r="E70" i="1" s="1"/>
  <c r="E60" i="1"/>
  <c r="E95" i="1"/>
  <c r="F92" i="1"/>
  <c r="E21" i="1"/>
  <c r="E25" i="1" s="1"/>
  <c r="E28" i="1" s="1"/>
  <c r="E45" i="1"/>
  <c r="M21" i="1"/>
  <c r="M25" i="1" s="1"/>
  <c r="M28" i="1" s="1"/>
  <c r="M45" i="1"/>
  <c r="H21" i="1"/>
  <c r="H25" i="1" s="1"/>
  <c r="H28" i="1" s="1"/>
  <c r="H45" i="1"/>
  <c r="C65" i="1"/>
  <c r="C70" i="1" s="1"/>
  <c r="C60" i="1"/>
  <c r="I65" i="1"/>
  <c r="I70" i="1" s="1"/>
  <c r="I60" i="1"/>
  <c r="G2" i="1"/>
  <c r="F44" i="1"/>
  <c r="F75" i="1"/>
  <c r="F83" i="1"/>
  <c r="F65" i="1"/>
  <c r="F70" i="1" s="1"/>
  <c r="F60" i="1"/>
  <c r="B60" i="1"/>
  <c r="B65" i="1"/>
  <c r="B70" i="1" s="1"/>
  <c r="B73" i="1" s="1"/>
  <c r="G21" i="1"/>
  <c r="G25" i="1" s="1"/>
  <c r="G28" i="1" s="1"/>
  <c r="G45" i="1"/>
  <c r="C21" i="1"/>
  <c r="C45" i="1"/>
  <c r="I21" i="1"/>
  <c r="I25" i="1" s="1"/>
  <c r="I28" i="1" s="1"/>
  <c r="I45" i="1"/>
  <c r="H2" i="1" l="1"/>
  <c r="G75" i="1"/>
  <c r="G83" i="1"/>
  <c r="G44" i="1"/>
  <c r="C25" i="1"/>
  <c r="C28" i="1" s="1"/>
  <c r="C23" i="1"/>
  <c r="C24" i="1" s="1"/>
  <c r="C39" i="1" s="1"/>
  <c r="H87" i="1"/>
  <c r="H41" i="1"/>
  <c r="E87" i="1"/>
  <c r="E41" i="1"/>
  <c r="G84" i="1"/>
  <c r="B23" i="1"/>
  <c r="G41" i="1"/>
  <c r="G87" i="1"/>
  <c r="M87" i="1"/>
  <c r="M41" i="1"/>
  <c r="I87" i="1"/>
  <c r="I41" i="1"/>
  <c r="G92" i="1"/>
  <c r="F95" i="1"/>
  <c r="C73" i="1"/>
  <c r="J87" i="1"/>
  <c r="J41" i="1"/>
  <c r="F87" i="1"/>
  <c r="F41" i="1"/>
  <c r="C71" i="1"/>
  <c r="B79" i="1"/>
  <c r="B81" i="1" s="1"/>
  <c r="I76" i="1"/>
  <c r="D71" i="1" l="1"/>
  <c r="C79" i="1"/>
  <c r="C81" i="1" s="1"/>
  <c r="C41" i="1"/>
  <c r="C87" i="1"/>
  <c r="H84" i="1"/>
  <c r="J76" i="1"/>
  <c r="H92" i="1"/>
  <c r="G95" i="1"/>
  <c r="D55" i="1"/>
  <c r="D57" i="1" s="1"/>
  <c r="B24" i="1"/>
  <c r="B90" i="1"/>
  <c r="C90" i="1" s="1"/>
  <c r="D90" i="1" s="1"/>
  <c r="E90" i="1" s="1"/>
  <c r="F90" i="1" s="1"/>
  <c r="G90" i="1" s="1"/>
  <c r="H90" i="1" s="1"/>
  <c r="I90" i="1" s="1"/>
  <c r="J90" i="1" s="1"/>
  <c r="K90" i="1" s="1"/>
  <c r="L90" i="1" s="1"/>
  <c r="M90" i="1" s="1"/>
  <c r="H44" i="1"/>
  <c r="H83" i="1"/>
  <c r="H75" i="1"/>
  <c r="I2" i="1"/>
  <c r="J2" i="1" l="1"/>
  <c r="I44" i="1"/>
  <c r="I75" i="1"/>
  <c r="I83" i="1"/>
  <c r="I92" i="1"/>
  <c r="H95" i="1"/>
  <c r="B39" i="1"/>
  <c r="B25" i="1"/>
  <c r="B28" i="1" s="1"/>
  <c r="I84" i="1"/>
  <c r="D65" i="1"/>
  <c r="D70" i="1" s="1"/>
  <c r="D73" i="1" s="1"/>
  <c r="D60" i="1"/>
  <c r="K76" i="1"/>
  <c r="J84" i="1" l="1"/>
  <c r="J83" i="1"/>
  <c r="K2" i="1"/>
  <c r="J44" i="1"/>
  <c r="J75" i="1"/>
  <c r="B87" i="1"/>
  <c r="B41" i="1"/>
  <c r="L76" i="1"/>
  <c r="I95" i="1"/>
  <c r="J92" i="1"/>
  <c r="D79" i="1"/>
  <c r="D81" i="1" s="1"/>
  <c r="E71" i="1"/>
  <c r="E73" i="1" s="1"/>
  <c r="F71" i="1" l="1"/>
  <c r="F73" i="1" s="1"/>
  <c r="E79" i="1"/>
  <c r="E81" i="1" s="1"/>
  <c r="L2" i="1"/>
  <c r="K75" i="1"/>
  <c r="K83" i="1"/>
  <c r="K44" i="1"/>
  <c r="M76" i="1"/>
  <c r="K84" i="1"/>
  <c r="K92" i="1"/>
  <c r="J95" i="1"/>
  <c r="C85" i="1"/>
  <c r="B88" i="1"/>
  <c r="B96" i="1" s="1"/>
  <c r="L92" i="1" l="1"/>
  <c r="K95" i="1"/>
  <c r="L44" i="1"/>
  <c r="L83" i="1"/>
  <c r="L75" i="1"/>
  <c r="M2" i="1"/>
  <c r="C88" i="1"/>
  <c r="C96" i="1" s="1"/>
  <c r="D85" i="1"/>
  <c r="L84" i="1"/>
  <c r="F79" i="1"/>
  <c r="F81" i="1" s="1"/>
  <c r="G71" i="1"/>
  <c r="G73" i="1" s="1"/>
  <c r="M84" i="1" l="1"/>
  <c r="H71" i="1"/>
  <c r="H73" i="1" s="1"/>
  <c r="G79" i="1"/>
  <c r="G81" i="1" s="1"/>
  <c r="E85" i="1"/>
  <c r="D88" i="1"/>
  <c r="D96" i="1" s="1"/>
  <c r="M92" i="1"/>
  <c r="M95" i="1" s="1"/>
  <c r="L95" i="1"/>
  <c r="M75" i="1"/>
  <c r="M83" i="1"/>
  <c r="M44" i="1"/>
  <c r="I71" i="1" l="1"/>
  <c r="I73" i="1" s="1"/>
  <c r="H79" i="1"/>
  <c r="H81" i="1" s="1"/>
  <c r="F85" i="1"/>
  <c r="E88" i="1"/>
  <c r="E96" i="1" s="1"/>
  <c r="J71" i="1" l="1"/>
  <c r="J73" i="1" s="1"/>
  <c r="I79" i="1"/>
  <c r="I81" i="1" s="1"/>
  <c r="G85" i="1"/>
  <c r="F88" i="1"/>
  <c r="F96" i="1" s="1"/>
  <c r="J79" i="1" l="1"/>
  <c r="J81" i="1" s="1"/>
  <c r="K71" i="1"/>
  <c r="K73" i="1" s="1"/>
  <c r="H85" i="1"/>
  <c r="G88" i="1"/>
  <c r="G96" i="1" s="1"/>
  <c r="L71" i="1" l="1"/>
  <c r="L73" i="1" s="1"/>
  <c r="K79" i="1"/>
  <c r="K81" i="1" s="1"/>
  <c r="I85" i="1"/>
  <c r="H88" i="1"/>
  <c r="H96" i="1" s="1"/>
  <c r="J85" i="1" l="1"/>
  <c r="I88" i="1"/>
  <c r="I96" i="1" s="1"/>
  <c r="M71" i="1"/>
  <c r="M73" i="1" s="1"/>
  <c r="M79" i="1" s="1"/>
  <c r="M81" i="1" s="1"/>
  <c r="L79" i="1"/>
  <c r="L81" i="1" s="1"/>
  <c r="K85" i="1" l="1"/>
  <c r="J88" i="1"/>
  <c r="J96" i="1" s="1"/>
  <c r="L85" i="1" l="1"/>
  <c r="K88" i="1"/>
  <c r="K96" i="1" s="1"/>
  <c r="M85" i="1" l="1"/>
  <c r="M88" i="1" s="1"/>
  <c r="M96" i="1" s="1"/>
  <c r="L88" i="1"/>
  <c r="L96" i="1" s="1"/>
</calcChain>
</file>

<file path=xl/sharedStrings.xml><?xml version="1.0" encoding="utf-8"?>
<sst xmlns="http://schemas.openxmlformats.org/spreadsheetml/2006/main" count="97" uniqueCount="83">
  <si>
    <t>Bilanz</t>
  </si>
  <si>
    <t>Budget</t>
  </si>
  <si>
    <t>Umsatzerlöse</t>
  </si>
  <si>
    <t>Materialeinsatz</t>
  </si>
  <si>
    <t>Rohertrag</t>
  </si>
  <si>
    <t>Personalkosten</t>
  </si>
  <si>
    <t>Rohbilanz</t>
  </si>
  <si>
    <t>Ergebnis vor AfA und Zinsen (EBITDA)</t>
  </si>
  <si>
    <t>Abschreibungen</t>
  </si>
  <si>
    <t>Finanzerfolg</t>
  </si>
  <si>
    <t>Gewinn- und Verlustrechnung</t>
  </si>
  <si>
    <t>Materialeinsatz u. Fremdleistungen</t>
  </si>
  <si>
    <t>Sonstige Erträge</t>
  </si>
  <si>
    <t>Bestandsveränderungen</t>
  </si>
  <si>
    <t>Rohaufschlag</t>
  </si>
  <si>
    <t>Ergebnis gewöhnl. Tätigkeit (EGT)</t>
  </si>
  <si>
    <t>Zins-, Finanzaufwand</t>
  </si>
  <si>
    <t>Zins-, Finanzertrag</t>
  </si>
  <si>
    <t>Erträge aus Auflösung v. Rücklagen</t>
  </si>
  <si>
    <t>Aufwendungen aus Zuführung zu RL</t>
  </si>
  <si>
    <t>Instandhaltungen, Energie, BK</t>
  </si>
  <si>
    <t>Mieten, Leasing, Lizenzaufwendungen</t>
  </si>
  <si>
    <t>KFZ-Aufwendungen</t>
  </si>
  <si>
    <t>Reise- u. Nachrichtenaufwand</t>
  </si>
  <si>
    <t>Werbung u. Repräsentationen</t>
  </si>
  <si>
    <t>Umsatz u. Sonstige Erträge</t>
  </si>
  <si>
    <t>Sonstiger Aufwand</t>
  </si>
  <si>
    <t>Übriger Aufwand</t>
  </si>
  <si>
    <t>Rücklagenbewegungen</t>
  </si>
  <si>
    <t>Abschreibung</t>
  </si>
  <si>
    <t>Verbindlichkein An- / (Ab)stieg</t>
  </si>
  <si>
    <t xml:space="preserve">Net cash flow from operating activities  </t>
  </si>
  <si>
    <t xml:space="preserve">Net cash flow from investing activities  </t>
  </si>
  <si>
    <t>Net cash flow before financing</t>
  </si>
  <si>
    <t>Zinsen der Finanzierungstätigkeit</t>
  </si>
  <si>
    <t xml:space="preserve">Net cash flow from financing activities  </t>
  </si>
  <si>
    <t>Net cash flow before transfer</t>
  </si>
  <si>
    <t>Net (decrease) / increase of cash</t>
  </si>
  <si>
    <t>Cash at start of period</t>
  </si>
  <si>
    <t>Cash at end of period</t>
  </si>
  <si>
    <t>Cash Flow Statement</t>
  </si>
  <si>
    <t xml:space="preserve">EBITDA </t>
  </si>
  <si>
    <t>Anlagevermögen</t>
  </si>
  <si>
    <t>Verbindlichkeiten aus Lieferungen Leistungen</t>
  </si>
  <si>
    <t>Sonstige Verbindlichkeiten</t>
  </si>
  <si>
    <t>Summe Verbindlichkeiten</t>
  </si>
  <si>
    <t>Vorräte</t>
  </si>
  <si>
    <t>Kundenforderungen</t>
  </si>
  <si>
    <t>Guthaben Kassa/Bank (Cash)</t>
  </si>
  <si>
    <t>Sonstige Forderungen, ARA</t>
  </si>
  <si>
    <t>Summe Rücklagen</t>
  </si>
  <si>
    <t>Bilanz   A K T I V A</t>
  </si>
  <si>
    <t>Bilanz   P A S S I V A</t>
  </si>
  <si>
    <t>Summe   A K T I V A</t>
  </si>
  <si>
    <t>Summe   P A S S I V A</t>
  </si>
  <si>
    <t>Vorräte (An-) / Abstieg</t>
  </si>
  <si>
    <t>Sonstige Verbindlichkeiten An- / (Ab)stieg</t>
  </si>
  <si>
    <t>Betriebsergebnis (Profit)</t>
  </si>
  <si>
    <t>Finanzierungstätigkeit (Darlehen +/-)</t>
  </si>
  <si>
    <t>Sonstige Forderungen (An-) / Abstieg</t>
  </si>
  <si>
    <t>Kundenforderungen (An-) / Abstieg</t>
  </si>
  <si>
    <t>Verbindlichkeiten aus Darlehen / Krediten</t>
  </si>
  <si>
    <t>Jahresgewinn/ -verlust (-)</t>
  </si>
  <si>
    <t>www.rvo.at   |   Anmerkung: Berechnung lt.</t>
  </si>
  <si>
    <t>Geschäftsführerbezüge</t>
  </si>
  <si>
    <t>Körperschaftssteuer (KöSt) kalkulatorisch</t>
  </si>
  <si>
    <t>Steuern vom Einkommen (KöSt) gesamt</t>
  </si>
  <si>
    <t>Jahresergebnis</t>
  </si>
  <si>
    <t>Gewinn(+) / Verlust (-) d. J.</t>
  </si>
  <si>
    <t>Steuern vom Einkommon (KöSt)</t>
  </si>
  <si>
    <r>
      <t xml:space="preserve">Net cash from </t>
    </r>
    <r>
      <rPr>
        <b/>
        <i/>
        <sz val="9"/>
        <rFont val="Arial"/>
        <family val="2"/>
      </rPr>
      <t>ordinary</t>
    </r>
    <r>
      <rPr>
        <b/>
        <sz val="9"/>
        <rFont val="Arial"/>
        <family val="2"/>
      </rPr>
      <t xml:space="preserve"> operating activities  </t>
    </r>
  </si>
  <si>
    <t>Sonstige Rückstellungen An- / (Ab)stieg</t>
  </si>
  <si>
    <t>Summe Sonstige Rückstellungen</t>
  </si>
  <si>
    <t>Summe Köst-Rückstellung</t>
  </si>
  <si>
    <t>Summe Kapital</t>
  </si>
  <si>
    <t>Bilanzgewinn Vortrag aus Vorjahr</t>
  </si>
  <si>
    <t>Stammkapital abzgl ausstehende Einlagen</t>
  </si>
  <si>
    <t>Transfer to Stammkapital</t>
  </si>
  <si>
    <t>Transfer to Gesellschafter (Dividende)</t>
  </si>
  <si>
    <t>Gewinnausschüttung (Dividende)</t>
  </si>
  <si>
    <t>Net cash transfer to shareholders</t>
  </si>
  <si>
    <t>Körperschaftssteuer (KöSt) bezahlt d. Jahres</t>
  </si>
  <si>
    <t>Steuern v. Einkommen (KöSt) bezahlt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</si>
</sst>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#,##0_ ;[Red]\-#,##0\ "/>
    <numFmt numFmtId="174" formatCode="0.0%"/>
  </numFmts>
  <fonts count="9">
    <font>
      <sz val="9"/>
      <name val="Arial"/>
    </font>
    <font>
      <sz val="9"/>
      <name val="Arial"/>
    </font>
    <font>
      <sz val="8"/>
      <name val="Arial"/>
    </font>
    <font>
      <b/>
      <sz val="9"/>
      <name val="Arial"/>
      <family val="2"/>
    </font>
    <font>
      <b/>
      <sz val="9"/>
      <name val="Arial"/>
    </font>
    <font>
      <sz val="9"/>
      <name val="Arial"/>
    </font>
    <font>
      <sz val="9"/>
      <name val="Arial"/>
      <family val="2"/>
    </font>
    <font>
      <b/>
      <sz val="9"/>
      <color indexed="9"/>
      <name val="Arial"/>
    </font>
    <font>
      <b/>
      <i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/>
    <xf numFmtId="0" fontId="5" fillId="0" borderId="0" xfId="0" applyFont="1"/>
    <xf numFmtId="0" fontId="3" fillId="0" borderId="0" xfId="0" applyFont="1"/>
    <xf numFmtId="0" fontId="6" fillId="0" borderId="0" xfId="0" applyFont="1"/>
    <xf numFmtId="3" fontId="5" fillId="0" borderId="0" xfId="0" applyNumberFormat="1" applyFont="1" applyFill="1" applyBorder="1" applyAlignment="1"/>
    <xf numFmtId="0" fontId="5" fillId="0" borderId="1" xfId="0" applyFont="1" applyBorder="1"/>
    <xf numFmtId="172" fontId="3" fillId="0" borderId="2" xfId="0" applyNumberFormat="1" applyFont="1" applyFill="1" applyBorder="1"/>
    <xf numFmtId="172" fontId="6" fillId="0" borderId="3" xfId="0" applyNumberFormat="1" applyFont="1" applyFill="1" applyBorder="1"/>
    <xf numFmtId="172" fontId="3" fillId="0" borderId="0" xfId="0" applyNumberFormat="1" applyFont="1" applyFill="1" applyBorder="1"/>
    <xf numFmtId="172" fontId="6" fillId="0" borderId="4" xfId="0" applyNumberFormat="1" applyFont="1" applyFill="1" applyBorder="1"/>
    <xf numFmtId="0" fontId="5" fillId="0" borderId="5" xfId="0" applyFont="1" applyBorder="1"/>
    <xf numFmtId="0" fontId="1" fillId="0" borderId="0" xfId="0" applyFont="1" applyAlignment="1">
      <alignment horizontal="center" vertical="center"/>
    </xf>
    <xf numFmtId="3" fontId="5" fillId="0" borderId="0" xfId="0" applyNumberFormat="1" applyFont="1" applyAlignment="1" applyProtection="1">
      <protection locked="0"/>
    </xf>
    <xf numFmtId="3" fontId="5" fillId="0" borderId="6" xfId="0" applyNumberFormat="1" applyFont="1" applyBorder="1" applyAlignment="1" applyProtection="1">
      <protection locked="0"/>
    </xf>
    <xf numFmtId="3" fontId="5" fillId="0" borderId="1" xfId="0" applyNumberFormat="1" applyFont="1" applyBorder="1" applyAlignment="1" applyProtection="1">
      <protection locked="0"/>
    </xf>
    <xf numFmtId="3" fontId="5" fillId="0" borderId="4" xfId="0" applyNumberFormat="1" applyFont="1" applyBorder="1" applyAlignment="1" applyProtection="1">
      <protection locked="0"/>
    </xf>
    <xf numFmtId="3" fontId="5" fillId="0" borderId="7" xfId="0" applyNumberFormat="1" applyFont="1" applyBorder="1" applyAlignment="1" applyProtection="1"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172" fontId="1" fillId="3" borderId="9" xfId="0" applyNumberFormat="1" applyFont="1" applyFill="1" applyBorder="1" applyAlignment="1" applyProtection="1">
      <alignment horizontal="center" vertical="center"/>
      <protection locked="0"/>
    </xf>
    <xf numFmtId="172" fontId="1" fillId="3" borderId="6" xfId="0" applyNumberFormat="1" applyFont="1" applyFill="1" applyBorder="1" applyAlignment="1" applyProtection="1">
      <alignment horizontal="center" vertical="center"/>
      <protection locked="0"/>
    </xf>
    <xf numFmtId="3" fontId="1" fillId="0" borderId="4" xfId="0" applyNumberFormat="1" applyFont="1" applyBorder="1" applyProtection="1">
      <protection locked="0"/>
    </xf>
    <xf numFmtId="3" fontId="1" fillId="0" borderId="7" xfId="0" applyNumberFormat="1" applyFont="1" applyBorder="1" applyProtection="1">
      <protection locked="0"/>
    </xf>
    <xf numFmtId="3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172" fontId="6" fillId="0" borderId="2" xfId="0" applyNumberFormat="1" applyFont="1" applyBorder="1" applyProtection="1">
      <protection locked="0"/>
    </xf>
    <xf numFmtId="172" fontId="6" fillId="0" borderId="0" xfId="0" applyNumberFormat="1" applyFont="1" applyBorder="1" applyProtection="1">
      <protection locked="0"/>
    </xf>
    <xf numFmtId="172" fontId="3" fillId="0" borderId="10" xfId="0" applyNumberFormat="1" applyFont="1" applyFill="1" applyBorder="1" applyProtection="1">
      <protection locked="0"/>
    </xf>
    <xf numFmtId="172" fontId="3" fillId="0" borderId="11" xfId="0" applyNumberFormat="1" applyFont="1" applyFill="1" applyBorder="1" applyProtection="1">
      <protection locked="0"/>
    </xf>
    <xf numFmtId="172" fontId="3" fillId="0" borderId="1" xfId="0" applyNumberFormat="1" applyFont="1" applyFill="1" applyBorder="1"/>
    <xf numFmtId="172" fontId="6" fillId="0" borderId="1" xfId="0" applyNumberFormat="1" applyFont="1" applyBorder="1" applyProtection="1">
      <protection locked="0"/>
    </xf>
    <xf numFmtId="172" fontId="6" fillId="0" borderId="7" xfId="0" applyNumberFormat="1" applyFont="1" applyFill="1" applyBorder="1"/>
    <xf numFmtId="172" fontId="3" fillId="0" borderId="12" xfId="0" applyNumberFormat="1" applyFont="1" applyFill="1" applyBorder="1" applyProtection="1">
      <protection locked="0"/>
    </xf>
    <xf numFmtId="3" fontId="5" fillId="0" borderId="1" xfId="0" applyNumberFormat="1" applyFont="1" applyFill="1" applyBorder="1" applyAlignment="1"/>
    <xf numFmtId="172" fontId="6" fillId="0" borderId="2" xfId="0" applyNumberFormat="1" applyFont="1" applyFill="1" applyBorder="1" applyProtection="1">
      <protection hidden="1"/>
    </xf>
    <xf numFmtId="172" fontId="6" fillId="0" borderId="0" xfId="0" applyNumberFormat="1" applyFont="1" applyFill="1" applyBorder="1" applyProtection="1">
      <protection hidden="1"/>
    </xf>
    <xf numFmtId="172" fontId="6" fillId="0" borderId="1" xfId="0" applyNumberFormat="1" applyFont="1" applyFill="1" applyBorder="1" applyProtection="1">
      <protection hidden="1"/>
    </xf>
    <xf numFmtId="0" fontId="1" fillId="3" borderId="13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/>
      <protection hidden="1"/>
    </xf>
    <xf numFmtId="0" fontId="5" fillId="0" borderId="14" xfId="0" applyFont="1" applyBorder="1" applyAlignment="1" applyProtection="1">
      <alignment horizontal="right"/>
      <protection hidden="1"/>
    </xf>
    <xf numFmtId="0" fontId="5" fillId="0" borderId="15" xfId="0" applyFont="1" applyBorder="1" applyAlignment="1" applyProtection="1">
      <alignment horizontal="right"/>
      <protection hidden="1"/>
    </xf>
    <xf numFmtId="0" fontId="5" fillId="0" borderId="16" xfId="0" applyFont="1" applyBorder="1" applyAlignment="1" applyProtection="1">
      <alignment horizontal="right"/>
      <protection hidden="1"/>
    </xf>
    <xf numFmtId="0" fontId="5" fillId="0" borderId="15" xfId="0" applyFont="1" applyBorder="1" applyAlignment="1" applyProtection="1">
      <protection hidden="1"/>
    </xf>
    <xf numFmtId="0" fontId="5" fillId="0" borderId="16" xfId="0" applyFont="1" applyBorder="1" applyAlignment="1" applyProtection="1">
      <protection hidden="1"/>
    </xf>
    <xf numFmtId="0" fontId="3" fillId="0" borderId="15" xfId="0" applyFont="1" applyBorder="1" applyProtection="1">
      <protection hidden="1"/>
    </xf>
    <xf numFmtId="0" fontId="1" fillId="0" borderId="16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1" fillId="0" borderId="15" xfId="0" applyFont="1" applyFill="1" applyBorder="1" applyProtection="1">
      <protection hidden="1"/>
    </xf>
    <xf numFmtId="0" fontId="5" fillId="0" borderId="17" xfId="0" applyFont="1" applyBorder="1" applyProtection="1">
      <protection hidden="1"/>
    </xf>
    <xf numFmtId="0" fontId="5" fillId="0" borderId="15" xfId="0" applyFont="1" applyBorder="1" applyProtection="1">
      <protection hidden="1"/>
    </xf>
    <xf numFmtId="0" fontId="1" fillId="0" borderId="18" xfId="0" applyFont="1" applyBorder="1" applyProtection="1">
      <protection hidden="1"/>
    </xf>
    <xf numFmtId="0" fontId="5" fillId="0" borderId="0" xfId="0" applyFont="1" applyProtection="1">
      <protection hidden="1"/>
    </xf>
    <xf numFmtId="0" fontId="5" fillId="4" borderId="10" xfId="0" applyFont="1" applyFill="1" applyBorder="1" applyAlignment="1" applyProtection="1">
      <alignment horizontal="center" vertical="center"/>
      <protection hidden="1"/>
    </xf>
    <xf numFmtId="0" fontId="4" fillId="4" borderId="8" xfId="0" applyFont="1" applyFill="1" applyBorder="1" applyAlignment="1" applyProtection="1">
      <alignment horizontal="center"/>
      <protection hidden="1"/>
    </xf>
    <xf numFmtId="0" fontId="6" fillId="0" borderId="15" xfId="0" applyFont="1" applyFill="1" applyBorder="1" applyProtection="1">
      <protection hidden="1"/>
    </xf>
    <xf numFmtId="0" fontId="3" fillId="0" borderId="15" xfId="0" applyFont="1" applyFill="1" applyBorder="1" applyProtection="1">
      <protection hidden="1"/>
    </xf>
    <xf numFmtId="0" fontId="6" fillId="0" borderId="15" xfId="0" applyFont="1" applyBorder="1" applyProtection="1">
      <protection hidden="1"/>
    </xf>
    <xf numFmtId="0" fontId="6" fillId="0" borderId="16" xfId="0" applyFont="1" applyFill="1" applyBorder="1" applyProtection="1">
      <protection hidden="1"/>
    </xf>
    <xf numFmtId="0" fontId="3" fillId="0" borderId="8" xfId="0" applyFont="1" applyFill="1" applyBorder="1" applyProtection="1">
      <protection hidden="1"/>
    </xf>
    <xf numFmtId="0" fontId="3" fillId="5" borderId="18" xfId="0" applyFont="1" applyFill="1" applyBorder="1" applyProtection="1">
      <protection hidden="1"/>
    </xf>
    <xf numFmtId="0" fontId="4" fillId="6" borderId="8" xfId="0" applyFont="1" applyFill="1" applyBorder="1" applyAlignment="1" applyProtection="1">
      <alignment horizontal="center"/>
      <protection hidden="1"/>
    </xf>
    <xf numFmtId="0" fontId="5" fillId="0" borderId="14" xfId="0" applyFont="1" applyFill="1" applyBorder="1" applyAlignment="1" applyProtection="1">
      <protection hidden="1"/>
    </xf>
    <xf numFmtId="0" fontId="5" fillId="0" borderId="15" xfId="0" applyFont="1" applyFill="1" applyBorder="1" applyAlignment="1" applyProtection="1">
      <protection hidden="1"/>
    </xf>
    <xf numFmtId="0" fontId="5" fillId="0" borderId="18" xfId="0" applyFont="1" applyFill="1" applyBorder="1" applyAlignment="1" applyProtection="1">
      <alignment horizontal="center"/>
      <protection hidden="1"/>
    </xf>
    <xf numFmtId="0" fontId="5" fillId="0" borderId="2" xfId="0" applyFont="1" applyFill="1" applyBorder="1" applyAlignment="1" applyProtection="1">
      <protection hidden="1"/>
    </xf>
    <xf numFmtId="0" fontId="5" fillId="0" borderId="8" xfId="0" applyFont="1" applyFill="1" applyBorder="1" applyAlignment="1" applyProtection="1">
      <protection hidden="1"/>
    </xf>
    <xf numFmtId="3" fontId="5" fillId="0" borderId="0" xfId="0" applyNumberFormat="1" applyFont="1" applyAlignment="1" applyProtection="1">
      <protection hidden="1"/>
    </xf>
    <xf numFmtId="3" fontId="5" fillId="0" borderId="1" xfId="0" applyNumberFormat="1" applyFont="1" applyBorder="1" applyAlignment="1" applyProtection="1">
      <protection hidden="1"/>
    </xf>
    <xf numFmtId="3" fontId="3" fillId="0" borderId="0" xfId="0" applyNumberFormat="1" applyFont="1" applyProtection="1">
      <protection hidden="1"/>
    </xf>
    <xf numFmtId="3" fontId="3" fillId="0" borderId="1" xfId="0" applyNumberFormat="1" applyFont="1" applyBorder="1" applyProtection="1">
      <protection hidden="1"/>
    </xf>
    <xf numFmtId="3" fontId="1" fillId="0" borderId="0" xfId="0" applyNumberFormat="1" applyFont="1" applyProtection="1">
      <protection hidden="1"/>
    </xf>
    <xf numFmtId="3" fontId="1" fillId="0" borderId="1" xfId="0" applyNumberFormat="1" applyFont="1" applyBorder="1" applyProtection="1">
      <protection hidden="1"/>
    </xf>
    <xf numFmtId="174" fontId="5" fillId="0" borderId="0" xfId="0" applyNumberFormat="1" applyFont="1" applyAlignment="1" applyProtection="1">
      <protection hidden="1"/>
    </xf>
    <xf numFmtId="174" fontId="5" fillId="0" borderId="1" xfId="0" applyNumberFormat="1" applyFont="1" applyBorder="1" applyAlignment="1" applyProtection="1">
      <protection hidden="1"/>
    </xf>
    <xf numFmtId="174" fontId="5" fillId="0" borderId="19" xfId="0" applyNumberFormat="1" applyFont="1" applyBorder="1" applyAlignment="1" applyProtection="1">
      <protection hidden="1"/>
    </xf>
    <xf numFmtId="174" fontId="5" fillId="0" borderId="20" xfId="0" applyNumberFormat="1" applyFont="1" applyBorder="1" applyAlignment="1" applyProtection="1">
      <protection hidden="1"/>
    </xf>
    <xf numFmtId="172" fontId="5" fillId="4" borderId="11" xfId="0" applyNumberFormat="1" applyFont="1" applyFill="1" applyBorder="1" applyAlignment="1" applyProtection="1">
      <alignment horizontal="center" vertical="center"/>
      <protection hidden="1"/>
    </xf>
    <xf numFmtId="172" fontId="5" fillId="4" borderId="12" xfId="0" applyNumberFormat="1" applyFont="1" applyFill="1" applyBorder="1" applyAlignment="1" applyProtection="1">
      <alignment horizontal="center" vertical="center"/>
      <protection hidden="1"/>
    </xf>
    <xf numFmtId="0" fontId="4" fillId="4" borderId="10" xfId="0" applyFont="1" applyFill="1" applyBorder="1" applyAlignment="1" applyProtection="1">
      <alignment horizontal="center"/>
      <protection hidden="1"/>
    </xf>
    <xf numFmtId="172" fontId="6" fillId="0" borderId="13" xfId="0" applyNumberFormat="1" applyFont="1" applyFill="1" applyBorder="1" applyProtection="1">
      <protection hidden="1"/>
    </xf>
    <xf numFmtId="172" fontId="6" fillId="0" borderId="9" xfId="0" applyNumberFormat="1" applyFont="1" applyFill="1" applyBorder="1" applyProtection="1">
      <protection hidden="1"/>
    </xf>
    <xf numFmtId="172" fontId="6" fillId="0" borderId="6" xfId="0" applyNumberFormat="1" applyFont="1" applyFill="1" applyBorder="1" applyProtection="1">
      <protection hidden="1"/>
    </xf>
    <xf numFmtId="172" fontId="6" fillId="0" borderId="2" xfId="0" applyNumberFormat="1" applyFont="1" applyBorder="1" applyProtection="1">
      <protection hidden="1"/>
    </xf>
    <xf numFmtId="172" fontId="6" fillId="0" borderId="0" xfId="0" applyNumberFormat="1" applyFont="1" applyBorder="1" applyProtection="1">
      <protection hidden="1"/>
    </xf>
    <xf numFmtId="172" fontId="6" fillId="0" borderId="1" xfId="0" applyNumberFormat="1" applyFont="1" applyBorder="1" applyProtection="1">
      <protection hidden="1"/>
    </xf>
    <xf numFmtId="172" fontId="3" fillId="0" borderId="2" xfId="0" applyNumberFormat="1" applyFont="1" applyFill="1" applyBorder="1" applyProtection="1">
      <protection hidden="1"/>
    </xf>
    <xf numFmtId="172" fontId="3" fillId="0" borderId="0" xfId="0" applyNumberFormat="1" applyFont="1" applyFill="1" applyBorder="1" applyProtection="1">
      <protection hidden="1"/>
    </xf>
    <xf numFmtId="172" fontId="3" fillId="0" borderId="1" xfId="0" applyNumberFormat="1" applyFont="1" applyFill="1" applyBorder="1" applyProtection="1">
      <protection hidden="1"/>
    </xf>
    <xf numFmtId="172" fontId="3" fillId="0" borderId="10" xfId="0" applyNumberFormat="1" applyFont="1" applyFill="1" applyBorder="1" applyProtection="1">
      <protection hidden="1"/>
    </xf>
    <xf numFmtId="172" fontId="3" fillId="0" borderId="11" xfId="0" applyNumberFormat="1" applyFont="1" applyFill="1" applyBorder="1" applyProtection="1">
      <protection hidden="1"/>
    </xf>
    <xf numFmtId="172" fontId="3" fillId="0" borderId="12" xfId="0" applyNumberFormat="1" applyFont="1" applyFill="1" applyBorder="1" applyProtection="1">
      <protection hidden="1"/>
    </xf>
    <xf numFmtId="172" fontId="3" fillId="5" borderId="21" xfId="0" applyNumberFormat="1" applyFont="1" applyFill="1" applyBorder="1" applyProtection="1">
      <protection hidden="1"/>
    </xf>
    <xf numFmtId="172" fontId="3" fillId="5" borderId="19" xfId="0" applyNumberFormat="1" applyFont="1" applyFill="1" applyBorder="1" applyProtection="1">
      <protection hidden="1"/>
    </xf>
    <xf numFmtId="172" fontId="3" fillId="5" borderId="20" xfId="0" applyNumberFormat="1" applyFont="1" applyFill="1" applyBorder="1" applyProtection="1">
      <protection hidden="1"/>
    </xf>
    <xf numFmtId="0" fontId="4" fillId="6" borderId="10" xfId="0" applyFont="1" applyFill="1" applyBorder="1" applyAlignment="1" applyProtection="1">
      <alignment horizontal="center"/>
      <protection hidden="1"/>
    </xf>
    <xf numFmtId="3" fontId="5" fillId="0" borderId="0" xfId="0" applyNumberFormat="1" applyFont="1" applyFill="1" applyBorder="1" applyAlignment="1" applyProtection="1">
      <protection hidden="1"/>
    </xf>
    <xf numFmtId="3" fontId="5" fillId="0" borderId="1" xfId="0" applyNumberFormat="1" applyFont="1" applyFill="1" applyBorder="1" applyAlignment="1" applyProtection="1">
      <protection hidden="1"/>
    </xf>
    <xf numFmtId="3" fontId="5" fillId="0" borderId="19" xfId="0" applyNumberFormat="1" applyFont="1" applyFill="1" applyBorder="1" applyAlignment="1" applyProtection="1">
      <protection hidden="1"/>
    </xf>
    <xf numFmtId="3" fontId="5" fillId="0" borderId="20" xfId="0" applyNumberFormat="1" applyFont="1" applyFill="1" applyBorder="1" applyAlignment="1" applyProtection="1">
      <protection hidden="1"/>
    </xf>
    <xf numFmtId="3" fontId="5" fillId="0" borderId="11" xfId="0" applyNumberFormat="1" applyFont="1" applyFill="1" applyBorder="1" applyAlignment="1" applyProtection="1">
      <protection hidden="1"/>
    </xf>
    <xf numFmtId="3" fontId="5" fillId="0" borderId="12" xfId="0" applyNumberFormat="1" applyFont="1" applyFill="1" applyBorder="1" applyAlignment="1" applyProtection="1">
      <protection hidden="1"/>
    </xf>
    <xf numFmtId="3" fontId="5" fillId="0" borderId="0" xfId="0" applyNumberFormat="1" applyFont="1" applyFill="1" applyBorder="1" applyAlignment="1" applyProtection="1">
      <protection locked="0"/>
    </xf>
    <xf numFmtId="3" fontId="5" fillId="0" borderId="11" xfId="0" applyNumberFormat="1" applyFont="1" applyFill="1" applyBorder="1" applyAlignment="1" applyProtection="1">
      <protection locked="0"/>
    </xf>
    <xf numFmtId="3" fontId="1" fillId="0" borderId="4" xfId="0" applyNumberFormat="1" applyFont="1" applyBorder="1" applyProtection="1">
      <protection hidden="1"/>
    </xf>
    <xf numFmtId="3" fontId="1" fillId="0" borderId="7" xfId="0" applyNumberFormat="1" applyFont="1" applyBorder="1" applyProtection="1">
      <protection hidden="1"/>
    </xf>
    <xf numFmtId="0" fontId="1" fillId="0" borderId="16" xfId="0" applyFont="1" applyFill="1" applyBorder="1" applyProtection="1">
      <protection hidden="1"/>
    </xf>
    <xf numFmtId="3" fontId="2" fillId="0" borderId="0" xfId="0" applyNumberFormat="1" applyFont="1" applyProtection="1">
      <protection locked="0"/>
    </xf>
    <xf numFmtId="3" fontId="2" fillId="0" borderId="1" xfId="0" applyNumberFormat="1" applyFont="1" applyBorder="1" applyProtection="1">
      <protection locked="0"/>
    </xf>
    <xf numFmtId="3" fontId="2" fillId="0" borderId="3" xfId="0" applyNumberFormat="1" applyFont="1" applyBorder="1" applyProtection="1">
      <protection locked="0"/>
    </xf>
    <xf numFmtId="3" fontId="2" fillId="0" borderId="4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0" fontId="3" fillId="0" borderId="18" xfId="0" applyFont="1" applyBorder="1" applyProtection="1">
      <protection hidden="1"/>
    </xf>
    <xf numFmtId="172" fontId="3" fillId="0" borderId="19" xfId="0" applyNumberFormat="1" applyFont="1" applyBorder="1" applyProtection="1">
      <protection hidden="1"/>
    </xf>
    <xf numFmtId="172" fontId="3" fillId="0" borderId="20" xfId="0" applyNumberFormat="1" applyFont="1" applyBorder="1" applyProtection="1">
      <protection hidden="1"/>
    </xf>
    <xf numFmtId="3" fontId="5" fillId="0" borderId="12" xfId="0" applyNumberFormat="1" applyFont="1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tabSelected="1" workbookViewId="0">
      <selection activeCell="B3" sqref="B3"/>
    </sheetView>
  </sheetViews>
  <sheetFormatPr baseColWidth="10" defaultColWidth="11.375" defaultRowHeight="11.4"/>
  <cols>
    <col min="1" max="1" width="37" style="2" bestFit="1" customWidth="1"/>
    <col min="2" max="2" width="11" style="2" customWidth="1"/>
    <col min="3" max="16384" width="11.375" style="2"/>
  </cols>
  <sheetData>
    <row r="1" spans="1:13" s="12" customFormat="1" ht="15.75" customHeight="1">
      <c r="A1" s="37" t="s">
        <v>63</v>
      </c>
      <c r="B1" s="19" t="s">
        <v>0</v>
      </c>
      <c r="C1" s="19" t="s">
        <v>0</v>
      </c>
      <c r="D1" s="19" t="s">
        <v>6</v>
      </c>
      <c r="E1" s="19" t="s">
        <v>1</v>
      </c>
      <c r="F1" s="19" t="s">
        <v>1</v>
      </c>
      <c r="G1" s="19" t="s">
        <v>1</v>
      </c>
      <c r="H1" s="19" t="s">
        <v>1</v>
      </c>
      <c r="I1" s="19" t="s">
        <v>1</v>
      </c>
      <c r="J1" s="19" t="s">
        <v>1</v>
      </c>
      <c r="K1" s="19" t="s">
        <v>1</v>
      </c>
      <c r="L1" s="19" t="s">
        <v>1</v>
      </c>
      <c r="M1" s="20" t="s">
        <v>1</v>
      </c>
    </row>
    <row r="2" spans="1:13" ht="12">
      <c r="A2" s="38" t="s">
        <v>10</v>
      </c>
      <c r="B2" s="18">
        <v>2009</v>
      </c>
      <c r="C2" s="38">
        <f>B2+1</f>
        <v>2010</v>
      </c>
      <c r="D2" s="38">
        <f t="shared" ref="D2:M2" si="0">C2+1</f>
        <v>2011</v>
      </c>
      <c r="E2" s="38">
        <f t="shared" si="0"/>
        <v>2012</v>
      </c>
      <c r="F2" s="38">
        <f t="shared" si="0"/>
        <v>2013</v>
      </c>
      <c r="G2" s="38">
        <f t="shared" si="0"/>
        <v>2014</v>
      </c>
      <c r="H2" s="38">
        <f t="shared" si="0"/>
        <v>2015</v>
      </c>
      <c r="I2" s="38">
        <f t="shared" si="0"/>
        <v>2016</v>
      </c>
      <c r="J2" s="38">
        <f t="shared" si="0"/>
        <v>2017</v>
      </c>
      <c r="K2" s="38">
        <f t="shared" si="0"/>
        <v>2018</v>
      </c>
      <c r="L2" s="38">
        <f t="shared" si="0"/>
        <v>2019</v>
      </c>
      <c r="M2" s="38">
        <f t="shared" si="0"/>
        <v>2020</v>
      </c>
    </row>
    <row r="3" spans="1:13" ht="17.25" customHeight="1">
      <c r="A3" s="39" t="s">
        <v>2</v>
      </c>
      <c r="B3" s="13">
        <v>500000</v>
      </c>
      <c r="C3" s="13">
        <v>450000</v>
      </c>
      <c r="D3" s="13">
        <v>460000</v>
      </c>
      <c r="E3" s="13"/>
      <c r="F3" s="13"/>
      <c r="G3" s="13"/>
      <c r="H3" s="13"/>
      <c r="I3" s="13"/>
      <c r="J3" s="13"/>
      <c r="K3" s="13"/>
      <c r="L3" s="13"/>
      <c r="M3" s="14"/>
    </row>
    <row r="4" spans="1:13">
      <c r="A4" s="40" t="s">
        <v>12</v>
      </c>
      <c r="B4" s="13">
        <v>3000</v>
      </c>
      <c r="C4" s="13">
        <v>2000</v>
      </c>
      <c r="D4" s="13">
        <v>3000</v>
      </c>
      <c r="E4" s="13"/>
      <c r="F4" s="13"/>
      <c r="G4" s="13"/>
      <c r="H4" s="13"/>
      <c r="I4" s="13"/>
      <c r="J4" s="13"/>
      <c r="K4" s="13"/>
      <c r="L4" s="13"/>
      <c r="M4" s="15"/>
    </row>
    <row r="5" spans="1:13">
      <c r="A5" s="40" t="s">
        <v>11</v>
      </c>
      <c r="B5" s="13">
        <v>-300000</v>
      </c>
      <c r="C5" s="13">
        <v>-250000</v>
      </c>
      <c r="D5" s="13">
        <v>-260000</v>
      </c>
      <c r="E5" s="13"/>
      <c r="F5" s="13"/>
      <c r="G5" s="13"/>
      <c r="H5" s="13"/>
      <c r="I5" s="13"/>
      <c r="J5" s="13"/>
      <c r="K5" s="13"/>
      <c r="L5" s="13"/>
      <c r="M5" s="15"/>
    </row>
    <row r="6" spans="1:13">
      <c r="A6" s="41" t="s">
        <v>13</v>
      </c>
      <c r="B6" s="16">
        <v>7000</v>
      </c>
      <c r="C6" s="16">
        <v>-5000</v>
      </c>
      <c r="D6" s="16">
        <v>-3000</v>
      </c>
      <c r="E6" s="16"/>
      <c r="F6" s="16"/>
      <c r="G6" s="16"/>
      <c r="H6" s="16"/>
      <c r="I6" s="16"/>
      <c r="J6" s="16"/>
      <c r="K6" s="16"/>
      <c r="L6" s="16"/>
      <c r="M6" s="17"/>
    </row>
    <row r="7" spans="1:13">
      <c r="A7" s="40" t="s">
        <v>4</v>
      </c>
      <c r="B7" s="66">
        <f t="shared" ref="B7:M7" si="1">SUM(B3:B6)</f>
        <v>210000</v>
      </c>
      <c r="C7" s="66">
        <f t="shared" si="1"/>
        <v>197000</v>
      </c>
      <c r="D7" s="66">
        <f t="shared" si="1"/>
        <v>200000</v>
      </c>
      <c r="E7" s="66">
        <f t="shared" si="1"/>
        <v>0</v>
      </c>
      <c r="F7" s="66">
        <f t="shared" si="1"/>
        <v>0</v>
      </c>
      <c r="G7" s="66">
        <f t="shared" si="1"/>
        <v>0</v>
      </c>
      <c r="H7" s="66">
        <f t="shared" si="1"/>
        <v>0</v>
      </c>
      <c r="I7" s="66">
        <f t="shared" si="1"/>
        <v>0</v>
      </c>
      <c r="J7" s="66">
        <f t="shared" si="1"/>
        <v>0</v>
      </c>
      <c r="K7" s="66">
        <f t="shared" si="1"/>
        <v>0</v>
      </c>
      <c r="L7" s="66">
        <f t="shared" si="1"/>
        <v>0</v>
      </c>
      <c r="M7" s="67">
        <f t="shared" si="1"/>
        <v>0</v>
      </c>
    </row>
    <row r="8" spans="1:13" ht="21" customHeight="1">
      <c r="A8" s="42" t="s">
        <v>5</v>
      </c>
      <c r="B8" s="13">
        <v>-10000</v>
      </c>
      <c r="C8" s="13">
        <v>-8000</v>
      </c>
      <c r="D8" s="13">
        <v>-8000</v>
      </c>
      <c r="E8" s="13"/>
      <c r="F8" s="13"/>
      <c r="G8" s="13"/>
      <c r="H8" s="13"/>
      <c r="I8" s="13"/>
      <c r="J8" s="13"/>
      <c r="K8" s="13"/>
      <c r="L8" s="13"/>
      <c r="M8" s="15"/>
    </row>
    <row r="9" spans="1:13" ht="12.75" customHeight="1">
      <c r="A9" s="42" t="s">
        <v>20</v>
      </c>
      <c r="B9" s="13">
        <v>-5000</v>
      </c>
      <c r="C9" s="13">
        <v>-4000</v>
      </c>
      <c r="D9" s="13">
        <v>-7000</v>
      </c>
      <c r="E9" s="13"/>
      <c r="F9" s="13"/>
      <c r="G9" s="13"/>
      <c r="H9" s="13"/>
      <c r="I9" s="13"/>
      <c r="J9" s="13"/>
      <c r="K9" s="13"/>
      <c r="L9" s="13"/>
      <c r="M9" s="15"/>
    </row>
    <row r="10" spans="1:13" ht="12.75" customHeight="1">
      <c r="A10" s="42" t="s">
        <v>22</v>
      </c>
      <c r="B10" s="13">
        <v>-6000</v>
      </c>
      <c r="C10" s="13">
        <v>-6000</v>
      </c>
      <c r="D10" s="13">
        <v>-5000</v>
      </c>
      <c r="E10" s="13"/>
      <c r="F10" s="13"/>
      <c r="G10" s="13"/>
      <c r="H10" s="13"/>
      <c r="I10" s="13"/>
      <c r="J10" s="13"/>
      <c r="K10" s="13"/>
      <c r="L10" s="13"/>
      <c r="M10" s="15"/>
    </row>
    <row r="11" spans="1:13" ht="12.75" customHeight="1">
      <c r="A11" s="42" t="s">
        <v>23</v>
      </c>
      <c r="B11" s="13">
        <v>-2000</v>
      </c>
      <c r="C11" s="13">
        <v>-3000</v>
      </c>
      <c r="D11" s="13">
        <v>-2000</v>
      </c>
      <c r="E11" s="13"/>
      <c r="F11" s="13"/>
      <c r="G11" s="13"/>
      <c r="H11" s="13"/>
      <c r="I11" s="13"/>
      <c r="J11" s="13"/>
      <c r="K11" s="13"/>
      <c r="L11" s="13"/>
      <c r="M11" s="15"/>
    </row>
    <row r="12" spans="1:13">
      <c r="A12" s="42" t="s">
        <v>21</v>
      </c>
      <c r="B12" s="13">
        <v>-30000</v>
      </c>
      <c r="C12" s="13">
        <v>-30000</v>
      </c>
      <c r="D12" s="13">
        <v>-31000</v>
      </c>
      <c r="E12" s="13"/>
      <c r="F12" s="13"/>
      <c r="G12" s="13"/>
      <c r="H12" s="13"/>
      <c r="I12" s="13"/>
      <c r="J12" s="13"/>
      <c r="K12" s="13"/>
      <c r="L12" s="13"/>
      <c r="M12" s="15"/>
    </row>
    <row r="13" spans="1:13">
      <c r="A13" s="42" t="s">
        <v>24</v>
      </c>
      <c r="B13" s="13">
        <v>-6000</v>
      </c>
      <c r="C13" s="13">
        <v>-7000</v>
      </c>
      <c r="D13" s="13">
        <v>-6500</v>
      </c>
      <c r="E13" s="13"/>
      <c r="F13" s="13"/>
      <c r="G13" s="13"/>
      <c r="H13" s="13"/>
      <c r="I13" s="13"/>
      <c r="J13" s="13"/>
      <c r="K13" s="13"/>
      <c r="L13" s="13"/>
      <c r="M13" s="15"/>
    </row>
    <row r="14" spans="1:13">
      <c r="A14" s="42" t="s">
        <v>64</v>
      </c>
      <c r="B14" s="13">
        <v>-70000</v>
      </c>
      <c r="C14" s="13">
        <v>-70000</v>
      </c>
      <c r="D14" s="13">
        <v>-70000</v>
      </c>
      <c r="E14" s="13"/>
      <c r="F14" s="13"/>
      <c r="G14" s="13"/>
      <c r="H14" s="13"/>
      <c r="I14" s="13"/>
      <c r="J14" s="13"/>
      <c r="K14" s="13"/>
      <c r="L14" s="13"/>
      <c r="M14" s="15"/>
    </row>
    <row r="15" spans="1:13">
      <c r="A15" s="43" t="s">
        <v>26</v>
      </c>
      <c r="B15" s="16">
        <v>-10000</v>
      </c>
      <c r="C15" s="16">
        <v>-12000</v>
      </c>
      <c r="D15" s="16">
        <v>-10500</v>
      </c>
      <c r="E15" s="16"/>
      <c r="F15" s="16"/>
      <c r="G15" s="16"/>
      <c r="H15" s="16"/>
      <c r="I15" s="16"/>
      <c r="J15" s="16"/>
      <c r="K15" s="16"/>
      <c r="L15" s="16"/>
      <c r="M15" s="17"/>
    </row>
    <row r="16" spans="1:13" s="3" customFormat="1" ht="12">
      <c r="A16" s="44" t="s">
        <v>7</v>
      </c>
      <c r="B16" s="68">
        <f t="shared" ref="B16:M16" si="2">SUM(B7:B15)</f>
        <v>71000</v>
      </c>
      <c r="C16" s="68">
        <f t="shared" si="2"/>
        <v>57000</v>
      </c>
      <c r="D16" s="68">
        <f t="shared" si="2"/>
        <v>60000</v>
      </c>
      <c r="E16" s="68">
        <f t="shared" si="2"/>
        <v>0</v>
      </c>
      <c r="F16" s="68">
        <f t="shared" si="2"/>
        <v>0</v>
      </c>
      <c r="G16" s="68">
        <f t="shared" si="2"/>
        <v>0</v>
      </c>
      <c r="H16" s="68">
        <f t="shared" si="2"/>
        <v>0</v>
      </c>
      <c r="I16" s="68">
        <f t="shared" si="2"/>
        <v>0</v>
      </c>
      <c r="J16" s="68">
        <f t="shared" si="2"/>
        <v>0</v>
      </c>
      <c r="K16" s="68">
        <f t="shared" si="2"/>
        <v>0</v>
      </c>
      <c r="L16" s="68">
        <f t="shared" si="2"/>
        <v>0</v>
      </c>
      <c r="M16" s="69">
        <f t="shared" si="2"/>
        <v>0</v>
      </c>
    </row>
    <row r="17" spans="1:13" s="1" customFormat="1" ht="16.5" customHeight="1">
      <c r="A17" s="45" t="s">
        <v>8</v>
      </c>
      <c r="B17" s="21">
        <v>-10000</v>
      </c>
      <c r="C17" s="21">
        <v>-9000</v>
      </c>
      <c r="D17" s="21">
        <v>-8000</v>
      </c>
      <c r="E17" s="21"/>
      <c r="F17" s="21"/>
      <c r="G17" s="21"/>
      <c r="H17" s="21"/>
      <c r="I17" s="21"/>
      <c r="J17" s="21"/>
      <c r="K17" s="21"/>
      <c r="L17" s="21"/>
      <c r="M17" s="22"/>
    </row>
    <row r="18" spans="1:13" s="1" customFormat="1">
      <c r="A18" s="46" t="s">
        <v>57</v>
      </c>
      <c r="B18" s="70">
        <f>SUM(B16:B17)</f>
        <v>61000</v>
      </c>
      <c r="C18" s="70">
        <f>SUM(C16:C17)</f>
        <v>48000</v>
      </c>
      <c r="D18" s="70">
        <f t="shared" ref="D18:M18" si="3">SUM(D16:D17)</f>
        <v>52000</v>
      </c>
      <c r="E18" s="70">
        <f t="shared" si="3"/>
        <v>0</v>
      </c>
      <c r="F18" s="70">
        <f t="shared" si="3"/>
        <v>0</v>
      </c>
      <c r="G18" s="70">
        <f t="shared" si="3"/>
        <v>0</v>
      </c>
      <c r="H18" s="70">
        <f t="shared" si="3"/>
        <v>0</v>
      </c>
      <c r="I18" s="70">
        <f t="shared" si="3"/>
        <v>0</v>
      </c>
      <c r="J18" s="70">
        <f t="shared" si="3"/>
        <v>0</v>
      </c>
      <c r="K18" s="70">
        <f t="shared" si="3"/>
        <v>0</v>
      </c>
      <c r="L18" s="70">
        <f t="shared" si="3"/>
        <v>0</v>
      </c>
      <c r="M18" s="71">
        <f t="shared" si="3"/>
        <v>0</v>
      </c>
    </row>
    <row r="19" spans="1:13" s="1" customFormat="1" ht="16.5" customHeight="1">
      <c r="A19" s="46" t="s">
        <v>17</v>
      </c>
      <c r="B19" s="23">
        <v>50</v>
      </c>
      <c r="C19" s="23">
        <v>100</v>
      </c>
      <c r="D19" s="23">
        <v>50</v>
      </c>
      <c r="E19" s="23"/>
      <c r="F19" s="23"/>
      <c r="G19" s="23"/>
      <c r="H19" s="23"/>
      <c r="I19" s="23"/>
      <c r="J19" s="23"/>
      <c r="K19" s="23"/>
      <c r="L19" s="23"/>
      <c r="M19" s="24"/>
    </row>
    <row r="20" spans="1:13" s="1" customFormat="1">
      <c r="A20" s="45" t="s">
        <v>16</v>
      </c>
      <c r="B20" s="21">
        <v>-1000</v>
      </c>
      <c r="C20" s="21">
        <v>-800</v>
      </c>
      <c r="D20" s="21">
        <v>-600</v>
      </c>
      <c r="E20" s="21"/>
      <c r="F20" s="21"/>
      <c r="G20" s="21"/>
      <c r="H20" s="21"/>
      <c r="I20" s="21"/>
      <c r="J20" s="21"/>
      <c r="K20" s="21"/>
      <c r="L20" s="21"/>
      <c r="M20" s="22"/>
    </row>
    <row r="21" spans="1:13" s="1" customFormat="1">
      <c r="A21" s="47" t="s">
        <v>15</v>
      </c>
      <c r="B21" s="70">
        <f>SUM(B18:B20)</f>
        <v>60050</v>
      </c>
      <c r="C21" s="70">
        <f t="shared" ref="C21:M21" si="4">SUM(C18:C20)</f>
        <v>47300</v>
      </c>
      <c r="D21" s="70">
        <f t="shared" si="4"/>
        <v>51450</v>
      </c>
      <c r="E21" s="70">
        <f t="shared" si="4"/>
        <v>0</v>
      </c>
      <c r="F21" s="70">
        <f t="shared" si="4"/>
        <v>0</v>
      </c>
      <c r="G21" s="70">
        <f t="shared" si="4"/>
        <v>0</v>
      </c>
      <c r="H21" s="70">
        <f t="shared" si="4"/>
        <v>0</v>
      </c>
      <c r="I21" s="70">
        <f t="shared" si="4"/>
        <v>0</v>
      </c>
      <c r="J21" s="70">
        <f t="shared" si="4"/>
        <v>0</v>
      </c>
      <c r="K21" s="70">
        <f t="shared" si="4"/>
        <v>0</v>
      </c>
      <c r="L21" s="70">
        <f t="shared" si="4"/>
        <v>0</v>
      </c>
      <c r="M21" s="71">
        <f t="shared" si="4"/>
        <v>0</v>
      </c>
    </row>
    <row r="22" spans="1:13" s="1" customFormat="1" ht="15" customHeight="1">
      <c r="A22" s="47" t="s">
        <v>81</v>
      </c>
      <c r="B22" s="106">
        <v>-5000</v>
      </c>
      <c r="C22" s="106">
        <v>-10000</v>
      </c>
      <c r="D22" s="106">
        <v>-10000</v>
      </c>
      <c r="E22" s="106"/>
      <c r="F22" s="106"/>
      <c r="G22" s="106"/>
      <c r="H22" s="106"/>
      <c r="I22" s="106"/>
      <c r="J22" s="106"/>
      <c r="K22" s="106"/>
      <c r="L22" s="106"/>
      <c r="M22" s="107"/>
    </row>
    <row r="23" spans="1:13" s="1" customFormat="1">
      <c r="A23" s="47" t="s">
        <v>65</v>
      </c>
      <c r="B23" s="108">
        <f>B21*-0.25-B22</f>
        <v>-10012.5</v>
      </c>
      <c r="C23" s="109">
        <f>C21*-0.25-C22</f>
        <v>-1825</v>
      </c>
      <c r="D23" s="109">
        <f>D21*-0.25-D22</f>
        <v>-2862.5</v>
      </c>
      <c r="E23" s="109"/>
      <c r="F23" s="109"/>
      <c r="G23" s="109"/>
      <c r="H23" s="109"/>
      <c r="I23" s="109"/>
      <c r="J23" s="109"/>
      <c r="K23" s="109"/>
      <c r="L23" s="109"/>
      <c r="M23" s="110"/>
    </row>
    <row r="24" spans="1:13" s="1" customFormat="1">
      <c r="A24" s="105" t="s">
        <v>66</v>
      </c>
      <c r="B24" s="103">
        <f t="shared" ref="B24:M24" si="5">SUM(B22:B23)</f>
        <v>-15012.5</v>
      </c>
      <c r="C24" s="103">
        <f t="shared" si="5"/>
        <v>-11825</v>
      </c>
      <c r="D24" s="103">
        <f t="shared" si="5"/>
        <v>-12862.5</v>
      </c>
      <c r="E24" s="103">
        <f t="shared" si="5"/>
        <v>0</v>
      </c>
      <c r="F24" s="103">
        <f t="shared" si="5"/>
        <v>0</v>
      </c>
      <c r="G24" s="103">
        <f t="shared" si="5"/>
        <v>0</v>
      </c>
      <c r="H24" s="103">
        <f t="shared" si="5"/>
        <v>0</v>
      </c>
      <c r="I24" s="103">
        <f t="shared" si="5"/>
        <v>0</v>
      </c>
      <c r="J24" s="103">
        <f t="shared" si="5"/>
        <v>0</v>
      </c>
      <c r="K24" s="103">
        <f t="shared" si="5"/>
        <v>0</v>
      </c>
      <c r="L24" s="103">
        <f t="shared" si="5"/>
        <v>0</v>
      </c>
      <c r="M24" s="104">
        <f t="shared" si="5"/>
        <v>0</v>
      </c>
    </row>
    <row r="25" spans="1:13" s="1" customFormat="1" ht="16.5" customHeight="1">
      <c r="A25" s="47" t="s">
        <v>67</v>
      </c>
      <c r="B25" s="70">
        <f>SUM(B21,B24)</f>
        <v>45037.5</v>
      </c>
      <c r="C25" s="70">
        <f t="shared" ref="C25:M25" si="6">SUM(C21,C24)</f>
        <v>35475</v>
      </c>
      <c r="D25" s="70">
        <f t="shared" si="6"/>
        <v>38587.5</v>
      </c>
      <c r="E25" s="70">
        <f t="shared" si="6"/>
        <v>0</v>
      </c>
      <c r="F25" s="70">
        <f t="shared" si="6"/>
        <v>0</v>
      </c>
      <c r="G25" s="70">
        <f t="shared" si="6"/>
        <v>0</v>
      </c>
      <c r="H25" s="70">
        <f t="shared" si="6"/>
        <v>0</v>
      </c>
      <c r="I25" s="70">
        <f t="shared" si="6"/>
        <v>0</v>
      </c>
      <c r="J25" s="70">
        <f t="shared" si="6"/>
        <v>0</v>
      </c>
      <c r="K25" s="70">
        <f t="shared" si="6"/>
        <v>0</v>
      </c>
      <c r="L25" s="70">
        <f t="shared" si="6"/>
        <v>0</v>
      </c>
      <c r="M25" s="71">
        <f t="shared" si="6"/>
        <v>0</v>
      </c>
    </row>
    <row r="26" spans="1:13" s="1" customFormat="1" ht="16.5" customHeight="1">
      <c r="A26" s="47" t="s">
        <v>18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4"/>
    </row>
    <row r="27" spans="1:13" s="1" customFormat="1">
      <c r="A27" s="47" t="s">
        <v>19</v>
      </c>
      <c r="B27" s="21"/>
      <c r="C27" s="21">
        <v>-200</v>
      </c>
      <c r="D27" s="21">
        <v>0</v>
      </c>
      <c r="E27" s="21"/>
      <c r="F27" s="21"/>
      <c r="G27" s="21"/>
      <c r="H27" s="21"/>
      <c r="I27" s="21"/>
      <c r="J27" s="21"/>
      <c r="K27" s="21"/>
      <c r="L27" s="21"/>
      <c r="M27" s="22"/>
    </row>
    <row r="28" spans="1:13" s="4" customFormat="1" ht="18.75" customHeight="1" thickBot="1">
      <c r="A28" s="111" t="s">
        <v>68</v>
      </c>
      <c r="B28" s="112">
        <f>SUM(B25:B27)</f>
        <v>45037.5</v>
      </c>
      <c r="C28" s="112">
        <f t="shared" ref="C28:M28" si="7">SUM(C25:C27)</f>
        <v>35275</v>
      </c>
      <c r="D28" s="112">
        <f t="shared" si="7"/>
        <v>38587.5</v>
      </c>
      <c r="E28" s="112">
        <f t="shared" si="7"/>
        <v>0</v>
      </c>
      <c r="F28" s="112">
        <f t="shared" si="7"/>
        <v>0</v>
      </c>
      <c r="G28" s="112">
        <f t="shared" si="7"/>
        <v>0</v>
      </c>
      <c r="H28" s="112">
        <f t="shared" si="7"/>
        <v>0</v>
      </c>
      <c r="I28" s="112">
        <f t="shared" si="7"/>
        <v>0</v>
      </c>
      <c r="J28" s="112">
        <f t="shared" si="7"/>
        <v>0</v>
      </c>
      <c r="K28" s="112">
        <f t="shared" si="7"/>
        <v>0</v>
      </c>
      <c r="L28" s="112">
        <f t="shared" si="7"/>
        <v>0</v>
      </c>
      <c r="M28" s="113">
        <f t="shared" si="7"/>
        <v>0</v>
      </c>
    </row>
    <row r="29" spans="1:13" ht="12" thickTop="1">
      <c r="A29" s="48"/>
      <c r="M29" s="11"/>
    </row>
    <row r="30" spans="1:13">
      <c r="A30" s="40" t="s">
        <v>14</v>
      </c>
      <c r="B30" s="72">
        <f>B7/SUM(B5:B6)</f>
        <v>-0.71672354948805461</v>
      </c>
      <c r="C30" s="72">
        <f t="shared" ref="C30:M30" si="8">C7/SUM(C5:C6)</f>
        <v>-0.77254901960784317</v>
      </c>
      <c r="D30" s="72">
        <f t="shared" si="8"/>
        <v>-0.76045627376425851</v>
      </c>
      <c r="E30" s="72" t="e">
        <f t="shared" si="8"/>
        <v>#DIV/0!</v>
      </c>
      <c r="F30" s="72" t="e">
        <f t="shared" si="8"/>
        <v>#DIV/0!</v>
      </c>
      <c r="G30" s="72" t="e">
        <f t="shared" si="8"/>
        <v>#DIV/0!</v>
      </c>
      <c r="H30" s="72" t="e">
        <f t="shared" si="8"/>
        <v>#DIV/0!</v>
      </c>
      <c r="I30" s="72" t="e">
        <f t="shared" si="8"/>
        <v>#DIV/0!</v>
      </c>
      <c r="J30" s="72" t="e">
        <f t="shared" si="8"/>
        <v>#DIV/0!</v>
      </c>
      <c r="K30" s="72" t="e">
        <f t="shared" si="8"/>
        <v>#DIV/0!</v>
      </c>
      <c r="L30" s="72" t="e">
        <f t="shared" si="8"/>
        <v>#DIV/0!</v>
      </c>
      <c r="M30" s="73" t="e">
        <f t="shared" si="8"/>
        <v>#DIV/0!</v>
      </c>
    </row>
    <row r="31" spans="1:13" ht="7.5" customHeight="1">
      <c r="A31" s="49"/>
      <c r="M31" s="6"/>
    </row>
    <row r="32" spans="1:13">
      <c r="A32" s="49" t="s">
        <v>25</v>
      </c>
      <c r="B32" s="72">
        <v>1</v>
      </c>
      <c r="C32" s="72">
        <v>1</v>
      </c>
      <c r="D32" s="72">
        <v>1</v>
      </c>
      <c r="E32" s="72">
        <v>1</v>
      </c>
      <c r="F32" s="72">
        <v>1</v>
      </c>
      <c r="G32" s="72">
        <v>1</v>
      </c>
      <c r="H32" s="72">
        <v>1</v>
      </c>
      <c r="I32" s="72">
        <v>1</v>
      </c>
      <c r="J32" s="72">
        <v>1</v>
      </c>
      <c r="K32" s="72">
        <v>1</v>
      </c>
      <c r="L32" s="72">
        <v>1</v>
      </c>
      <c r="M32" s="73">
        <v>1</v>
      </c>
    </row>
    <row r="33" spans="1:13">
      <c r="A33" s="49" t="s">
        <v>3</v>
      </c>
      <c r="B33" s="72">
        <f>SUM(B5:B6)/SUM(B3:B4)</f>
        <v>-0.58250497017892644</v>
      </c>
      <c r="C33" s="72">
        <f t="shared" ref="C33:M33" si="9">SUM(C5:C6)/SUM(C3:C4)</f>
        <v>-0.56415929203539827</v>
      </c>
      <c r="D33" s="72">
        <f t="shared" si="9"/>
        <v>-0.56803455723542118</v>
      </c>
      <c r="E33" s="72" t="e">
        <f t="shared" si="9"/>
        <v>#DIV/0!</v>
      </c>
      <c r="F33" s="72" t="e">
        <f t="shared" si="9"/>
        <v>#DIV/0!</v>
      </c>
      <c r="G33" s="72" t="e">
        <f t="shared" si="9"/>
        <v>#DIV/0!</v>
      </c>
      <c r="H33" s="72" t="e">
        <f t="shared" si="9"/>
        <v>#DIV/0!</v>
      </c>
      <c r="I33" s="72" t="e">
        <f t="shared" si="9"/>
        <v>#DIV/0!</v>
      </c>
      <c r="J33" s="72" t="e">
        <f t="shared" si="9"/>
        <v>#DIV/0!</v>
      </c>
      <c r="K33" s="72" t="e">
        <f t="shared" si="9"/>
        <v>#DIV/0!</v>
      </c>
      <c r="L33" s="72" t="e">
        <f t="shared" si="9"/>
        <v>#DIV/0!</v>
      </c>
      <c r="M33" s="73" t="e">
        <f t="shared" si="9"/>
        <v>#DIV/0!</v>
      </c>
    </row>
    <row r="34" spans="1:13">
      <c r="A34" s="49" t="s">
        <v>5</v>
      </c>
      <c r="B34" s="72">
        <f>B8/SUM(B3:B4)</f>
        <v>-1.9880715705765408E-2</v>
      </c>
      <c r="C34" s="72">
        <f t="shared" ref="C34:M34" si="10">C8/SUM(C3:C4)</f>
        <v>-1.7699115044247787E-2</v>
      </c>
      <c r="D34" s="72">
        <f t="shared" si="10"/>
        <v>-1.7278617710583154E-2</v>
      </c>
      <c r="E34" s="72" t="e">
        <f t="shared" si="10"/>
        <v>#DIV/0!</v>
      </c>
      <c r="F34" s="72" t="e">
        <f t="shared" si="10"/>
        <v>#DIV/0!</v>
      </c>
      <c r="G34" s="72" t="e">
        <f t="shared" si="10"/>
        <v>#DIV/0!</v>
      </c>
      <c r="H34" s="72" t="e">
        <f t="shared" si="10"/>
        <v>#DIV/0!</v>
      </c>
      <c r="I34" s="72" t="e">
        <f t="shared" si="10"/>
        <v>#DIV/0!</v>
      </c>
      <c r="J34" s="72" t="e">
        <f t="shared" si="10"/>
        <v>#DIV/0!</v>
      </c>
      <c r="K34" s="72" t="e">
        <f t="shared" si="10"/>
        <v>#DIV/0!</v>
      </c>
      <c r="L34" s="72" t="e">
        <f t="shared" si="10"/>
        <v>#DIV/0!</v>
      </c>
      <c r="M34" s="73" t="e">
        <f t="shared" si="10"/>
        <v>#DIV/0!</v>
      </c>
    </row>
    <row r="35" spans="1:13">
      <c r="A35" s="49" t="s">
        <v>64</v>
      </c>
      <c r="B35" s="72">
        <f>B14/SUM(B3:B4)</f>
        <v>-0.13916500994035785</v>
      </c>
      <c r="C35" s="72">
        <f t="shared" ref="C35:M35" si="11">C14/SUM(C3:C4)</f>
        <v>-0.15486725663716813</v>
      </c>
      <c r="D35" s="72">
        <f t="shared" si="11"/>
        <v>-0.15118790496760259</v>
      </c>
      <c r="E35" s="72" t="e">
        <f t="shared" si="11"/>
        <v>#DIV/0!</v>
      </c>
      <c r="F35" s="72" t="e">
        <f t="shared" si="11"/>
        <v>#DIV/0!</v>
      </c>
      <c r="G35" s="72" t="e">
        <f t="shared" si="11"/>
        <v>#DIV/0!</v>
      </c>
      <c r="H35" s="72" t="e">
        <f t="shared" si="11"/>
        <v>#DIV/0!</v>
      </c>
      <c r="I35" s="72" t="e">
        <f t="shared" si="11"/>
        <v>#DIV/0!</v>
      </c>
      <c r="J35" s="72" t="e">
        <f t="shared" si="11"/>
        <v>#DIV/0!</v>
      </c>
      <c r="K35" s="72" t="e">
        <f t="shared" si="11"/>
        <v>#DIV/0!</v>
      </c>
      <c r="L35" s="72" t="e">
        <f t="shared" si="11"/>
        <v>#DIV/0!</v>
      </c>
      <c r="M35" s="73" t="e">
        <f t="shared" si="11"/>
        <v>#DIV/0!</v>
      </c>
    </row>
    <row r="36" spans="1:13">
      <c r="A36" s="49" t="s">
        <v>27</v>
      </c>
      <c r="B36" s="72">
        <f>SUM(B9:B13,B15)/SUM(B3:B4)</f>
        <v>-0.1172962226640159</v>
      </c>
      <c r="C36" s="72">
        <f t="shared" ref="C36:M36" si="12">SUM(C9:C13,C15)/SUM(C3:C4)</f>
        <v>-0.13716814159292035</v>
      </c>
      <c r="D36" s="72">
        <f t="shared" si="12"/>
        <v>-0.13390928725701945</v>
      </c>
      <c r="E36" s="72" t="e">
        <f t="shared" si="12"/>
        <v>#DIV/0!</v>
      </c>
      <c r="F36" s="72" t="e">
        <f t="shared" si="12"/>
        <v>#DIV/0!</v>
      </c>
      <c r="G36" s="72" t="e">
        <f t="shared" si="12"/>
        <v>#DIV/0!</v>
      </c>
      <c r="H36" s="72" t="e">
        <f t="shared" si="12"/>
        <v>#DIV/0!</v>
      </c>
      <c r="I36" s="72" t="e">
        <f t="shared" si="12"/>
        <v>#DIV/0!</v>
      </c>
      <c r="J36" s="72" t="e">
        <f t="shared" si="12"/>
        <v>#DIV/0!</v>
      </c>
      <c r="K36" s="72" t="e">
        <f t="shared" si="12"/>
        <v>#DIV/0!</v>
      </c>
      <c r="L36" s="72" t="e">
        <f t="shared" si="12"/>
        <v>#DIV/0!</v>
      </c>
      <c r="M36" s="73" t="e">
        <f t="shared" si="12"/>
        <v>#DIV/0!</v>
      </c>
    </row>
    <row r="37" spans="1:13">
      <c r="A37" s="49" t="s">
        <v>8</v>
      </c>
      <c r="B37" s="72">
        <f>B17/SUM(B3:B4)</f>
        <v>-1.9880715705765408E-2</v>
      </c>
      <c r="C37" s="72">
        <f t="shared" ref="C37:M37" si="13">C17/SUM(C3:C4)</f>
        <v>-1.9911504424778761E-2</v>
      </c>
      <c r="D37" s="72">
        <f t="shared" si="13"/>
        <v>-1.7278617710583154E-2</v>
      </c>
      <c r="E37" s="72" t="e">
        <f t="shared" si="13"/>
        <v>#DIV/0!</v>
      </c>
      <c r="F37" s="72" t="e">
        <f t="shared" si="13"/>
        <v>#DIV/0!</v>
      </c>
      <c r="G37" s="72" t="e">
        <f t="shared" si="13"/>
        <v>#DIV/0!</v>
      </c>
      <c r="H37" s="72" t="e">
        <f t="shared" si="13"/>
        <v>#DIV/0!</v>
      </c>
      <c r="I37" s="72" t="e">
        <f t="shared" si="13"/>
        <v>#DIV/0!</v>
      </c>
      <c r="J37" s="72" t="e">
        <f t="shared" si="13"/>
        <v>#DIV/0!</v>
      </c>
      <c r="K37" s="72" t="e">
        <f t="shared" si="13"/>
        <v>#DIV/0!</v>
      </c>
      <c r="L37" s="72" t="e">
        <f t="shared" si="13"/>
        <v>#DIV/0!</v>
      </c>
      <c r="M37" s="73" t="e">
        <f t="shared" si="13"/>
        <v>#DIV/0!</v>
      </c>
    </row>
    <row r="38" spans="1:13">
      <c r="A38" s="49" t="s">
        <v>9</v>
      </c>
      <c r="B38" s="72">
        <f>SUM(B19:B20)/SUM(B3:B4)</f>
        <v>-1.8886679920477136E-3</v>
      </c>
      <c r="C38" s="72">
        <f t="shared" ref="C38:M38" si="14">SUM(C19:C20)/SUM(C3:C4)</f>
        <v>-1.5486725663716814E-3</v>
      </c>
      <c r="D38" s="72">
        <f t="shared" si="14"/>
        <v>-1.1879049676025918E-3</v>
      </c>
      <c r="E38" s="72" t="e">
        <f t="shared" si="14"/>
        <v>#DIV/0!</v>
      </c>
      <c r="F38" s="72" t="e">
        <f t="shared" si="14"/>
        <v>#DIV/0!</v>
      </c>
      <c r="G38" s="72" t="e">
        <f t="shared" si="14"/>
        <v>#DIV/0!</v>
      </c>
      <c r="H38" s="72" t="e">
        <f t="shared" si="14"/>
        <v>#DIV/0!</v>
      </c>
      <c r="I38" s="72" t="e">
        <f t="shared" si="14"/>
        <v>#DIV/0!</v>
      </c>
      <c r="J38" s="72" t="e">
        <f t="shared" si="14"/>
        <v>#DIV/0!</v>
      </c>
      <c r="K38" s="72" t="e">
        <f t="shared" si="14"/>
        <v>#DIV/0!</v>
      </c>
      <c r="L38" s="72" t="e">
        <f t="shared" si="14"/>
        <v>#DIV/0!</v>
      </c>
      <c r="M38" s="73" t="e">
        <f t="shared" si="14"/>
        <v>#DIV/0!</v>
      </c>
    </row>
    <row r="39" spans="1:13">
      <c r="A39" s="49" t="s">
        <v>69</v>
      </c>
      <c r="B39" s="72">
        <f>B24/SUM(B3:B4)</f>
        <v>-2.9845924453280319E-2</v>
      </c>
      <c r="C39" s="72">
        <f t="shared" ref="C39:M39" si="15">C24/SUM(C3:C4)</f>
        <v>-2.6161504424778759E-2</v>
      </c>
      <c r="D39" s="72">
        <f t="shared" si="15"/>
        <v>-2.7780777537796977E-2</v>
      </c>
      <c r="E39" s="72" t="e">
        <f t="shared" si="15"/>
        <v>#DIV/0!</v>
      </c>
      <c r="F39" s="72" t="e">
        <f t="shared" si="15"/>
        <v>#DIV/0!</v>
      </c>
      <c r="G39" s="72" t="e">
        <f t="shared" si="15"/>
        <v>#DIV/0!</v>
      </c>
      <c r="H39" s="72" t="e">
        <f t="shared" si="15"/>
        <v>#DIV/0!</v>
      </c>
      <c r="I39" s="72" t="e">
        <f t="shared" si="15"/>
        <v>#DIV/0!</v>
      </c>
      <c r="J39" s="72" t="e">
        <f t="shared" si="15"/>
        <v>#DIV/0!</v>
      </c>
      <c r="K39" s="72" t="e">
        <f t="shared" si="15"/>
        <v>#DIV/0!</v>
      </c>
      <c r="L39" s="72" t="e">
        <f t="shared" si="15"/>
        <v>#DIV/0!</v>
      </c>
      <c r="M39" s="73" t="e">
        <f t="shared" si="15"/>
        <v>#DIV/0!</v>
      </c>
    </row>
    <row r="40" spans="1:13">
      <c r="A40" s="49" t="s">
        <v>28</v>
      </c>
      <c r="B40" s="72">
        <f>SUM(B26:B27)/SUM(B3:B4)</f>
        <v>0</v>
      </c>
      <c r="C40" s="72">
        <f t="shared" ref="C40:M40" si="16">SUM(C26:C27)/SUM(C3:C4)</f>
        <v>-4.4247787610619468E-4</v>
      </c>
      <c r="D40" s="72">
        <f t="shared" si="16"/>
        <v>0</v>
      </c>
      <c r="E40" s="72" t="e">
        <f t="shared" si="16"/>
        <v>#DIV/0!</v>
      </c>
      <c r="F40" s="72" t="e">
        <f t="shared" si="16"/>
        <v>#DIV/0!</v>
      </c>
      <c r="G40" s="72" t="e">
        <f t="shared" si="16"/>
        <v>#DIV/0!</v>
      </c>
      <c r="H40" s="72" t="e">
        <f t="shared" si="16"/>
        <v>#DIV/0!</v>
      </c>
      <c r="I40" s="72" t="e">
        <f t="shared" si="16"/>
        <v>#DIV/0!</v>
      </c>
      <c r="J40" s="72" t="e">
        <f t="shared" si="16"/>
        <v>#DIV/0!</v>
      </c>
      <c r="K40" s="72" t="e">
        <f t="shared" si="16"/>
        <v>#DIV/0!</v>
      </c>
      <c r="L40" s="72" t="e">
        <f t="shared" si="16"/>
        <v>#DIV/0!</v>
      </c>
      <c r="M40" s="73" t="e">
        <f t="shared" si="16"/>
        <v>#DIV/0!</v>
      </c>
    </row>
    <row r="41" spans="1:13" ht="12" thickBot="1">
      <c r="A41" s="50" t="s">
        <v>68</v>
      </c>
      <c r="B41" s="74">
        <f>B28/SUM(B3:B4)</f>
        <v>8.953777335984095E-2</v>
      </c>
      <c r="C41" s="74">
        <f t="shared" ref="C41:M41" si="17">C28/SUM(C3:C4)</f>
        <v>7.8042035398230084E-2</v>
      </c>
      <c r="D41" s="74">
        <f t="shared" si="17"/>
        <v>8.3342332613390926E-2</v>
      </c>
      <c r="E41" s="74" t="e">
        <f t="shared" si="17"/>
        <v>#DIV/0!</v>
      </c>
      <c r="F41" s="74" t="e">
        <f t="shared" si="17"/>
        <v>#DIV/0!</v>
      </c>
      <c r="G41" s="74" t="e">
        <f t="shared" si="17"/>
        <v>#DIV/0!</v>
      </c>
      <c r="H41" s="74" t="e">
        <f t="shared" si="17"/>
        <v>#DIV/0!</v>
      </c>
      <c r="I41" s="74" t="e">
        <f t="shared" si="17"/>
        <v>#DIV/0!</v>
      </c>
      <c r="J41" s="74" t="e">
        <f t="shared" si="17"/>
        <v>#DIV/0!</v>
      </c>
      <c r="K41" s="74" t="e">
        <f t="shared" si="17"/>
        <v>#DIV/0!</v>
      </c>
      <c r="L41" s="74" t="e">
        <f t="shared" si="17"/>
        <v>#DIV/0!</v>
      </c>
      <c r="M41" s="75" t="e">
        <f t="shared" si="17"/>
        <v>#DIV/0!</v>
      </c>
    </row>
    <row r="42" spans="1:13" ht="12" thickTop="1">
      <c r="A42" s="51"/>
    </row>
    <row r="43" spans="1:13" ht="15" customHeight="1">
      <c r="A43" s="52" t="str">
        <f>A1</f>
        <v>www.rvo.at   |   Anmerkung: Berechnung lt.</v>
      </c>
      <c r="B43" s="76" t="str">
        <f>B1</f>
        <v>Bilanz</v>
      </c>
      <c r="C43" s="76" t="str">
        <f t="shared" ref="C43:M43" si="18">C1</f>
        <v>Bilanz</v>
      </c>
      <c r="D43" s="76" t="str">
        <f t="shared" si="18"/>
        <v>Rohbilanz</v>
      </c>
      <c r="E43" s="76" t="str">
        <f t="shared" si="18"/>
        <v>Budget</v>
      </c>
      <c r="F43" s="76" t="str">
        <f t="shared" si="18"/>
        <v>Budget</v>
      </c>
      <c r="G43" s="76" t="str">
        <f t="shared" si="18"/>
        <v>Budget</v>
      </c>
      <c r="H43" s="76" t="str">
        <f t="shared" si="18"/>
        <v>Budget</v>
      </c>
      <c r="I43" s="76" t="str">
        <f t="shared" si="18"/>
        <v>Budget</v>
      </c>
      <c r="J43" s="76" t="str">
        <f t="shared" si="18"/>
        <v>Budget</v>
      </c>
      <c r="K43" s="76" t="str">
        <f t="shared" si="18"/>
        <v>Budget</v>
      </c>
      <c r="L43" s="76" t="str">
        <f t="shared" si="18"/>
        <v>Budget</v>
      </c>
      <c r="M43" s="77" t="str">
        <f t="shared" si="18"/>
        <v>Budget</v>
      </c>
    </row>
    <row r="44" spans="1:13" ht="12">
      <c r="A44" s="53" t="s">
        <v>40</v>
      </c>
      <c r="B44" s="78">
        <f>B2</f>
        <v>2009</v>
      </c>
      <c r="C44" s="78">
        <f t="shared" ref="C44:M44" si="19">C2</f>
        <v>2010</v>
      </c>
      <c r="D44" s="78">
        <f t="shared" si="19"/>
        <v>2011</v>
      </c>
      <c r="E44" s="78">
        <f t="shared" si="19"/>
        <v>2012</v>
      </c>
      <c r="F44" s="78">
        <f t="shared" si="19"/>
        <v>2013</v>
      </c>
      <c r="G44" s="78">
        <f t="shared" si="19"/>
        <v>2014</v>
      </c>
      <c r="H44" s="78">
        <f t="shared" si="19"/>
        <v>2015</v>
      </c>
      <c r="I44" s="78">
        <f t="shared" si="19"/>
        <v>2016</v>
      </c>
      <c r="J44" s="78">
        <f t="shared" si="19"/>
        <v>2017</v>
      </c>
      <c r="K44" s="78">
        <f t="shared" si="19"/>
        <v>2018</v>
      </c>
      <c r="L44" s="78">
        <f t="shared" si="19"/>
        <v>2019</v>
      </c>
      <c r="M44" s="53">
        <f t="shared" si="19"/>
        <v>2020</v>
      </c>
    </row>
    <row r="45" spans="1:13" s="4" customFormat="1">
      <c r="A45" s="54" t="s">
        <v>57</v>
      </c>
      <c r="B45" s="79">
        <f>B18</f>
        <v>61000</v>
      </c>
      <c r="C45" s="80">
        <f>C18</f>
        <v>48000</v>
      </c>
      <c r="D45" s="80">
        <f t="shared" ref="D45:M45" si="20">D18</f>
        <v>52000</v>
      </c>
      <c r="E45" s="80">
        <f t="shared" si="20"/>
        <v>0</v>
      </c>
      <c r="F45" s="80">
        <f t="shared" si="20"/>
        <v>0</v>
      </c>
      <c r="G45" s="80">
        <f t="shared" si="20"/>
        <v>0</v>
      </c>
      <c r="H45" s="80">
        <f t="shared" si="20"/>
        <v>0</v>
      </c>
      <c r="I45" s="80">
        <f t="shared" si="20"/>
        <v>0</v>
      </c>
      <c r="J45" s="80">
        <f t="shared" si="20"/>
        <v>0</v>
      </c>
      <c r="K45" s="80">
        <f t="shared" si="20"/>
        <v>0</v>
      </c>
      <c r="L45" s="80">
        <f t="shared" si="20"/>
        <v>0</v>
      </c>
      <c r="M45" s="81">
        <f t="shared" si="20"/>
        <v>0</v>
      </c>
    </row>
    <row r="46" spans="1:13">
      <c r="A46" s="54" t="s">
        <v>29</v>
      </c>
      <c r="B46" s="82">
        <f>B17*-1</f>
        <v>10000</v>
      </c>
      <c r="C46" s="83">
        <f>C17*-1</f>
        <v>9000</v>
      </c>
      <c r="D46" s="83">
        <f t="shared" ref="D46:M46" si="21">D17*-1</f>
        <v>8000</v>
      </c>
      <c r="E46" s="83">
        <f t="shared" si="21"/>
        <v>0</v>
      </c>
      <c r="F46" s="83">
        <f t="shared" si="21"/>
        <v>0</v>
      </c>
      <c r="G46" s="83">
        <f t="shared" si="21"/>
        <v>0</v>
      </c>
      <c r="H46" s="83">
        <f t="shared" si="21"/>
        <v>0</v>
      </c>
      <c r="I46" s="83">
        <f t="shared" si="21"/>
        <v>0</v>
      </c>
      <c r="J46" s="83">
        <f t="shared" si="21"/>
        <v>0</v>
      </c>
      <c r="K46" s="83">
        <f t="shared" si="21"/>
        <v>0</v>
      </c>
      <c r="L46" s="83">
        <f t="shared" si="21"/>
        <v>0</v>
      </c>
      <c r="M46" s="84">
        <f t="shared" si="21"/>
        <v>0</v>
      </c>
    </row>
    <row r="47" spans="1:13" ht="14.25" customHeight="1">
      <c r="A47" s="55" t="s">
        <v>41</v>
      </c>
      <c r="B47" s="85">
        <f>B16</f>
        <v>71000</v>
      </c>
      <c r="C47" s="86">
        <f>C16</f>
        <v>57000</v>
      </c>
      <c r="D47" s="86">
        <f t="shared" ref="D47:M47" si="22">D16</f>
        <v>60000</v>
      </c>
      <c r="E47" s="86">
        <f t="shared" si="22"/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7">
        <f t="shared" si="22"/>
        <v>0</v>
      </c>
    </row>
    <row r="48" spans="1:13" ht="16.5" customHeight="1">
      <c r="A48" s="54" t="s">
        <v>55</v>
      </c>
      <c r="B48" s="82">
        <f>B6*-1</f>
        <v>-7000</v>
      </c>
      <c r="C48" s="83">
        <f>C6*-1</f>
        <v>5000</v>
      </c>
      <c r="D48" s="83">
        <f t="shared" ref="D48:M48" si="23">D6*-1</f>
        <v>3000</v>
      </c>
      <c r="E48" s="83">
        <f t="shared" si="23"/>
        <v>0</v>
      </c>
      <c r="F48" s="83">
        <f t="shared" si="23"/>
        <v>0</v>
      </c>
      <c r="G48" s="83">
        <f t="shared" si="23"/>
        <v>0</v>
      </c>
      <c r="H48" s="83">
        <f t="shared" si="23"/>
        <v>0</v>
      </c>
      <c r="I48" s="83">
        <f t="shared" si="23"/>
        <v>0</v>
      </c>
      <c r="J48" s="83">
        <f t="shared" si="23"/>
        <v>0</v>
      </c>
      <c r="K48" s="83">
        <f t="shared" si="23"/>
        <v>0</v>
      </c>
      <c r="L48" s="83">
        <f t="shared" si="23"/>
        <v>0</v>
      </c>
      <c r="M48" s="84">
        <f t="shared" si="23"/>
        <v>0</v>
      </c>
    </row>
    <row r="49" spans="1:13">
      <c r="A49" s="54" t="s">
        <v>60</v>
      </c>
      <c r="B49" s="25">
        <v>-3000</v>
      </c>
      <c r="C49" s="26">
        <v>-1000</v>
      </c>
      <c r="D49" s="26">
        <v>1500</v>
      </c>
      <c r="E49" s="26"/>
      <c r="F49" s="26"/>
      <c r="G49" s="26"/>
      <c r="H49" s="26"/>
      <c r="I49" s="26"/>
      <c r="J49" s="26"/>
      <c r="K49" s="26"/>
      <c r="L49" s="26"/>
      <c r="M49" s="30"/>
    </row>
    <row r="50" spans="1:13">
      <c r="A50" s="54" t="s">
        <v>59</v>
      </c>
      <c r="B50" s="25">
        <v>0</v>
      </c>
      <c r="C50" s="26">
        <v>500</v>
      </c>
      <c r="D50" s="26">
        <v>-100</v>
      </c>
      <c r="E50" s="26"/>
      <c r="F50" s="26"/>
      <c r="G50" s="26"/>
      <c r="H50" s="26"/>
      <c r="I50" s="26"/>
      <c r="J50" s="26"/>
      <c r="K50" s="26"/>
      <c r="L50" s="26"/>
      <c r="M50" s="30"/>
    </row>
    <row r="51" spans="1:13">
      <c r="A51" s="54" t="s">
        <v>30</v>
      </c>
      <c r="B51" s="25">
        <v>5000</v>
      </c>
      <c r="C51" s="26">
        <v>-2000</v>
      </c>
      <c r="D51" s="26">
        <v>-1600</v>
      </c>
      <c r="E51" s="26"/>
      <c r="F51" s="26"/>
      <c r="G51" s="26"/>
      <c r="H51" s="26"/>
      <c r="I51" s="26"/>
      <c r="J51" s="26"/>
      <c r="K51" s="26"/>
      <c r="L51" s="26"/>
      <c r="M51" s="30"/>
    </row>
    <row r="52" spans="1:13">
      <c r="A52" s="54" t="s">
        <v>56</v>
      </c>
      <c r="B52" s="25">
        <v>0</v>
      </c>
      <c r="C52" s="26">
        <v>-2000</v>
      </c>
      <c r="D52" s="26">
        <v>-400</v>
      </c>
      <c r="E52" s="26"/>
      <c r="F52" s="26"/>
      <c r="G52" s="26"/>
      <c r="H52" s="26"/>
      <c r="I52" s="26"/>
      <c r="J52" s="26"/>
      <c r="K52" s="26"/>
      <c r="L52" s="26"/>
      <c r="M52" s="30"/>
    </row>
    <row r="53" spans="1:13">
      <c r="A53" s="54" t="s">
        <v>71</v>
      </c>
      <c r="B53" s="25">
        <v>3000</v>
      </c>
      <c r="C53" s="26">
        <v>1000</v>
      </c>
      <c r="D53" s="26">
        <v>-500</v>
      </c>
      <c r="E53" s="26"/>
      <c r="F53" s="26"/>
      <c r="G53" s="26"/>
      <c r="H53" s="26"/>
      <c r="I53" s="26"/>
      <c r="J53" s="26"/>
      <c r="K53" s="26"/>
      <c r="L53" s="26"/>
      <c r="M53" s="30"/>
    </row>
    <row r="54" spans="1:13" ht="15" customHeight="1">
      <c r="A54" s="55" t="s">
        <v>70</v>
      </c>
      <c r="B54" s="7">
        <f t="shared" ref="B54:M54" si="24">SUM(B47:B53)</f>
        <v>69000</v>
      </c>
      <c r="C54" s="9">
        <f t="shared" si="24"/>
        <v>58500</v>
      </c>
      <c r="D54" s="9">
        <f t="shared" si="24"/>
        <v>61900</v>
      </c>
      <c r="E54" s="9">
        <f t="shared" si="24"/>
        <v>0</v>
      </c>
      <c r="F54" s="9">
        <f t="shared" si="24"/>
        <v>0</v>
      </c>
      <c r="G54" s="9">
        <f t="shared" si="24"/>
        <v>0</v>
      </c>
      <c r="H54" s="9">
        <f t="shared" si="24"/>
        <v>0</v>
      </c>
      <c r="I54" s="9">
        <f t="shared" si="24"/>
        <v>0</v>
      </c>
      <c r="J54" s="9">
        <f t="shared" si="24"/>
        <v>0</v>
      </c>
      <c r="K54" s="9">
        <f t="shared" si="24"/>
        <v>0</v>
      </c>
      <c r="L54" s="9">
        <f t="shared" si="24"/>
        <v>0</v>
      </c>
      <c r="M54" s="29">
        <f t="shared" si="24"/>
        <v>0</v>
      </c>
    </row>
    <row r="55" spans="1:13" ht="17.25" customHeight="1">
      <c r="A55" s="56" t="s">
        <v>82</v>
      </c>
      <c r="B55" s="25">
        <f>B22</f>
        <v>-5000</v>
      </c>
      <c r="C55" s="26">
        <f t="shared" ref="C55:M55" si="25">C22</f>
        <v>-10000</v>
      </c>
      <c r="D55" s="26">
        <f>D22+B23</f>
        <v>-20012.5</v>
      </c>
      <c r="E55" s="26">
        <f t="shared" si="25"/>
        <v>0</v>
      </c>
      <c r="F55" s="26">
        <f t="shared" si="25"/>
        <v>0</v>
      </c>
      <c r="G55" s="26">
        <f t="shared" si="25"/>
        <v>0</v>
      </c>
      <c r="H55" s="26">
        <f t="shared" si="25"/>
        <v>0</v>
      </c>
      <c r="I55" s="26">
        <f t="shared" si="25"/>
        <v>0</v>
      </c>
      <c r="J55" s="26">
        <f t="shared" si="25"/>
        <v>0</v>
      </c>
      <c r="K55" s="26">
        <f t="shared" si="25"/>
        <v>0</v>
      </c>
      <c r="L55" s="26">
        <f t="shared" si="25"/>
        <v>0</v>
      </c>
      <c r="M55" s="30">
        <f t="shared" si="25"/>
        <v>0</v>
      </c>
    </row>
    <row r="56" spans="1:13" ht="4.5" customHeight="1">
      <c r="A56" s="57"/>
      <c r="B56" s="8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31"/>
    </row>
    <row r="57" spans="1:13" ht="12">
      <c r="A57" s="58" t="s">
        <v>31</v>
      </c>
      <c r="B57" s="88">
        <f>SUM(B54:B55)</f>
        <v>64000</v>
      </c>
      <c r="C57" s="89">
        <f t="shared" ref="C57:M57" si="26">SUM(C54:C55)</f>
        <v>48500</v>
      </c>
      <c r="D57" s="89">
        <f t="shared" si="26"/>
        <v>41887.5</v>
      </c>
      <c r="E57" s="89">
        <f t="shared" si="26"/>
        <v>0</v>
      </c>
      <c r="F57" s="89">
        <f t="shared" si="26"/>
        <v>0</v>
      </c>
      <c r="G57" s="89">
        <f t="shared" si="26"/>
        <v>0</v>
      </c>
      <c r="H57" s="89">
        <f t="shared" si="26"/>
        <v>0</v>
      </c>
      <c r="I57" s="89">
        <f t="shared" si="26"/>
        <v>0</v>
      </c>
      <c r="J57" s="89">
        <f t="shared" si="26"/>
        <v>0</v>
      </c>
      <c r="K57" s="89">
        <f t="shared" si="26"/>
        <v>0</v>
      </c>
      <c r="L57" s="89">
        <f t="shared" si="26"/>
        <v>0</v>
      </c>
      <c r="M57" s="90">
        <f t="shared" si="26"/>
        <v>0</v>
      </c>
    </row>
    <row r="58" spans="1:13">
      <c r="A58" s="57"/>
      <c r="B58" s="8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31"/>
    </row>
    <row r="59" spans="1:13" ht="12">
      <c r="A59" s="58" t="s">
        <v>32</v>
      </c>
      <c r="B59" s="27">
        <v>-2000</v>
      </c>
      <c r="C59" s="28">
        <v>-3000</v>
      </c>
      <c r="D59" s="28">
        <v>-10000</v>
      </c>
      <c r="E59" s="28"/>
      <c r="F59" s="28"/>
      <c r="G59" s="28"/>
      <c r="H59" s="28"/>
      <c r="I59" s="28"/>
      <c r="J59" s="28"/>
      <c r="K59" s="28"/>
      <c r="L59" s="28"/>
      <c r="M59" s="32"/>
    </row>
    <row r="60" spans="1:13" ht="25.5" customHeight="1">
      <c r="A60" s="56" t="s">
        <v>33</v>
      </c>
      <c r="B60" s="82">
        <f>SUM(B57:B59)</f>
        <v>62000</v>
      </c>
      <c r="C60" s="83">
        <f>SUM(C57:C59)</f>
        <v>45500</v>
      </c>
      <c r="D60" s="83">
        <f t="shared" ref="D60:M60" si="27">SUM(D57:D59)</f>
        <v>31887.5</v>
      </c>
      <c r="E60" s="83">
        <f t="shared" si="27"/>
        <v>0</v>
      </c>
      <c r="F60" s="83">
        <f t="shared" si="27"/>
        <v>0</v>
      </c>
      <c r="G60" s="83">
        <f t="shared" si="27"/>
        <v>0</v>
      </c>
      <c r="H60" s="83">
        <f t="shared" si="27"/>
        <v>0</v>
      </c>
      <c r="I60" s="83">
        <f t="shared" si="27"/>
        <v>0</v>
      </c>
      <c r="J60" s="83">
        <f t="shared" si="27"/>
        <v>0</v>
      </c>
      <c r="K60" s="83">
        <f t="shared" si="27"/>
        <v>0</v>
      </c>
      <c r="L60" s="83">
        <f t="shared" si="27"/>
        <v>0</v>
      </c>
      <c r="M60" s="84">
        <f t="shared" si="27"/>
        <v>0</v>
      </c>
    </row>
    <row r="61" spans="1:13" ht="18.75" customHeight="1">
      <c r="A61" s="54" t="s">
        <v>58</v>
      </c>
      <c r="B61" s="25">
        <v>-12000</v>
      </c>
      <c r="C61" s="26">
        <v>-12000</v>
      </c>
      <c r="D61" s="26">
        <v>-12000</v>
      </c>
      <c r="E61" s="26"/>
      <c r="F61" s="26"/>
      <c r="G61" s="26"/>
      <c r="H61" s="26"/>
      <c r="I61" s="26"/>
      <c r="J61" s="26"/>
      <c r="K61" s="26"/>
      <c r="L61" s="26"/>
      <c r="M61" s="30"/>
    </row>
    <row r="62" spans="1:13">
      <c r="A62" s="54" t="s">
        <v>34</v>
      </c>
      <c r="B62" s="34">
        <f>SUM(B19:B20)</f>
        <v>-950</v>
      </c>
      <c r="C62" s="35">
        <f>SUM(C19:C20)</f>
        <v>-700</v>
      </c>
      <c r="D62" s="35">
        <f t="shared" ref="D62:M62" si="28">SUM(D19:D20)</f>
        <v>-550</v>
      </c>
      <c r="E62" s="35">
        <f t="shared" si="28"/>
        <v>0</v>
      </c>
      <c r="F62" s="35">
        <f t="shared" si="28"/>
        <v>0</v>
      </c>
      <c r="G62" s="35">
        <f t="shared" si="28"/>
        <v>0</v>
      </c>
      <c r="H62" s="35">
        <f t="shared" si="28"/>
        <v>0</v>
      </c>
      <c r="I62" s="35">
        <f t="shared" si="28"/>
        <v>0</v>
      </c>
      <c r="J62" s="35">
        <f t="shared" si="28"/>
        <v>0</v>
      </c>
      <c r="K62" s="35">
        <f t="shared" si="28"/>
        <v>0</v>
      </c>
      <c r="L62" s="35">
        <f t="shared" si="28"/>
        <v>0</v>
      </c>
      <c r="M62" s="36">
        <f t="shared" si="28"/>
        <v>0</v>
      </c>
    </row>
    <row r="63" spans="1:13" ht="4.5" customHeight="1">
      <c r="A63" s="57"/>
      <c r="B63" s="8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31"/>
    </row>
    <row r="64" spans="1:13" ht="12">
      <c r="A64" s="58" t="s">
        <v>35</v>
      </c>
      <c r="B64" s="88">
        <f>SUM(B61:B62)</f>
        <v>-12950</v>
      </c>
      <c r="C64" s="89">
        <f>SUM(C61:C62)</f>
        <v>-12700</v>
      </c>
      <c r="D64" s="89">
        <f t="shared" ref="D64:M64" si="29">SUM(D61:D62)</f>
        <v>-12550</v>
      </c>
      <c r="E64" s="89">
        <f t="shared" si="29"/>
        <v>0</v>
      </c>
      <c r="F64" s="89">
        <f t="shared" si="29"/>
        <v>0</v>
      </c>
      <c r="G64" s="89">
        <f t="shared" si="29"/>
        <v>0</v>
      </c>
      <c r="H64" s="89">
        <f t="shared" si="29"/>
        <v>0</v>
      </c>
      <c r="I64" s="89">
        <f t="shared" si="29"/>
        <v>0</v>
      </c>
      <c r="J64" s="89">
        <f t="shared" si="29"/>
        <v>0</v>
      </c>
      <c r="K64" s="89">
        <f t="shared" si="29"/>
        <v>0</v>
      </c>
      <c r="L64" s="89">
        <f t="shared" si="29"/>
        <v>0</v>
      </c>
      <c r="M64" s="90">
        <f t="shared" si="29"/>
        <v>0</v>
      </c>
    </row>
    <row r="65" spans="1:13" ht="21.75" customHeight="1">
      <c r="A65" s="56" t="s">
        <v>36</v>
      </c>
      <c r="B65" s="82">
        <f>SUM(B57:B59,B64)</f>
        <v>49050</v>
      </c>
      <c r="C65" s="83">
        <f>SUM(C57:C59,C64)</f>
        <v>32800</v>
      </c>
      <c r="D65" s="83">
        <f t="shared" ref="D65:M65" si="30">SUM(D57:D59,D64)</f>
        <v>19337.5</v>
      </c>
      <c r="E65" s="83">
        <f t="shared" si="30"/>
        <v>0</v>
      </c>
      <c r="F65" s="83">
        <f t="shared" si="30"/>
        <v>0</v>
      </c>
      <c r="G65" s="83">
        <f t="shared" si="30"/>
        <v>0</v>
      </c>
      <c r="H65" s="83">
        <f t="shared" si="30"/>
        <v>0</v>
      </c>
      <c r="I65" s="83">
        <f t="shared" si="30"/>
        <v>0</v>
      </c>
      <c r="J65" s="83">
        <f t="shared" si="30"/>
        <v>0</v>
      </c>
      <c r="K65" s="83">
        <f t="shared" si="30"/>
        <v>0</v>
      </c>
      <c r="L65" s="83">
        <f t="shared" si="30"/>
        <v>0</v>
      </c>
      <c r="M65" s="84">
        <f t="shared" si="30"/>
        <v>0</v>
      </c>
    </row>
    <row r="66" spans="1:13" ht="18" customHeight="1">
      <c r="A66" s="54" t="s">
        <v>77</v>
      </c>
      <c r="B66" s="25"/>
      <c r="C66" s="26">
        <v>5000</v>
      </c>
      <c r="D66" s="26"/>
      <c r="E66" s="26"/>
      <c r="F66" s="26"/>
      <c r="G66" s="26"/>
      <c r="H66" s="26"/>
      <c r="I66" s="26"/>
      <c r="J66" s="26"/>
      <c r="K66" s="26"/>
      <c r="L66" s="26"/>
      <c r="M66" s="30"/>
    </row>
    <row r="67" spans="1:13">
      <c r="A67" s="54" t="s">
        <v>78</v>
      </c>
      <c r="B67" s="25">
        <v>0</v>
      </c>
      <c r="C67" s="26">
        <v>-30000</v>
      </c>
      <c r="D67" s="26">
        <v>-50000</v>
      </c>
      <c r="E67" s="26"/>
      <c r="F67" s="26"/>
      <c r="G67" s="26"/>
      <c r="H67" s="26"/>
      <c r="I67" s="26"/>
      <c r="J67" s="26"/>
      <c r="K67" s="26"/>
      <c r="L67" s="26"/>
      <c r="M67" s="30"/>
    </row>
    <row r="68" spans="1:13" ht="3" customHeight="1">
      <c r="A68" s="57"/>
      <c r="B68" s="8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31"/>
    </row>
    <row r="69" spans="1:13" ht="12">
      <c r="A69" s="58" t="s">
        <v>80</v>
      </c>
      <c r="B69" s="88">
        <f>SUM(B66:B67)</f>
        <v>0</v>
      </c>
      <c r="C69" s="89">
        <f>SUM(C66:C67)</f>
        <v>-25000</v>
      </c>
      <c r="D69" s="89">
        <f t="shared" ref="D69:M69" si="31">SUM(D66:D67)</f>
        <v>-50000</v>
      </c>
      <c r="E69" s="89">
        <f t="shared" si="31"/>
        <v>0</v>
      </c>
      <c r="F69" s="89">
        <f t="shared" si="31"/>
        <v>0</v>
      </c>
      <c r="G69" s="89">
        <f t="shared" si="31"/>
        <v>0</v>
      </c>
      <c r="H69" s="89">
        <f t="shared" si="31"/>
        <v>0</v>
      </c>
      <c r="I69" s="89">
        <f t="shared" si="31"/>
        <v>0</v>
      </c>
      <c r="J69" s="89">
        <f t="shared" si="31"/>
        <v>0</v>
      </c>
      <c r="K69" s="89">
        <f t="shared" si="31"/>
        <v>0</v>
      </c>
      <c r="L69" s="89">
        <f t="shared" si="31"/>
        <v>0</v>
      </c>
      <c r="M69" s="90">
        <f t="shared" si="31"/>
        <v>0</v>
      </c>
    </row>
    <row r="70" spans="1:13" ht="21.75" customHeight="1">
      <c r="A70" s="54" t="s">
        <v>37</v>
      </c>
      <c r="B70" s="82">
        <f>SUM(B65:B67)</f>
        <v>49050</v>
      </c>
      <c r="C70" s="83">
        <f>SUM(C65:C67)</f>
        <v>7800</v>
      </c>
      <c r="D70" s="83">
        <f t="shared" ref="D70:M70" si="32">SUM(D65:D67)</f>
        <v>-30662.5</v>
      </c>
      <c r="E70" s="83">
        <f t="shared" si="32"/>
        <v>0</v>
      </c>
      <c r="F70" s="83">
        <f t="shared" si="32"/>
        <v>0</v>
      </c>
      <c r="G70" s="83">
        <f t="shared" si="32"/>
        <v>0</v>
      </c>
      <c r="H70" s="83">
        <f t="shared" si="32"/>
        <v>0</v>
      </c>
      <c r="I70" s="83">
        <f t="shared" si="32"/>
        <v>0</v>
      </c>
      <c r="J70" s="83">
        <f t="shared" si="32"/>
        <v>0</v>
      </c>
      <c r="K70" s="83">
        <f t="shared" si="32"/>
        <v>0</v>
      </c>
      <c r="L70" s="83">
        <f t="shared" si="32"/>
        <v>0</v>
      </c>
      <c r="M70" s="84">
        <f t="shared" si="32"/>
        <v>0</v>
      </c>
    </row>
    <row r="71" spans="1:13">
      <c r="A71" s="54" t="s">
        <v>38</v>
      </c>
      <c r="B71" s="25">
        <v>10000</v>
      </c>
      <c r="C71" s="83">
        <f>B73</f>
        <v>59050</v>
      </c>
      <c r="D71" s="83">
        <f t="shared" ref="D71:M71" si="33">C73</f>
        <v>66850</v>
      </c>
      <c r="E71" s="83">
        <f t="shared" si="33"/>
        <v>36187.5</v>
      </c>
      <c r="F71" s="83">
        <f t="shared" si="33"/>
        <v>36187.5</v>
      </c>
      <c r="G71" s="83">
        <f t="shared" si="33"/>
        <v>36187.5</v>
      </c>
      <c r="H71" s="83">
        <f t="shared" si="33"/>
        <v>36187.5</v>
      </c>
      <c r="I71" s="83">
        <f t="shared" si="33"/>
        <v>36187.5</v>
      </c>
      <c r="J71" s="83">
        <f t="shared" si="33"/>
        <v>36187.5</v>
      </c>
      <c r="K71" s="83">
        <f t="shared" si="33"/>
        <v>36187.5</v>
      </c>
      <c r="L71" s="83">
        <f t="shared" si="33"/>
        <v>36187.5</v>
      </c>
      <c r="M71" s="84">
        <f t="shared" si="33"/>
        <v>36187.5</v>
      </c>
    </row>
    <row r="72" spans="1:13" ht="4.5" customHeight="1">
      <c r="A72" s="57"/>
      <c r="B72" s="8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31"/>
    </row>
    <row r="73" spans="1:13" ht="12.6" thickBot="1">
      <c r="A73" s="59" t="s">
        <v>39</v>
      </c>
      <c r="B73" s="91">
        <f>SUM(B70:B71)</f>
        <v>59050</v>
      </c>
      <c r="C73" s="92">
        <f>SUM(C70:C71)</f>
        <v>66850</v>
      </c>
      <c r="D73" s="92">
        <f t="shared" ref="D73:M73" si="34">SUM(D70:D71)</f>
        <v>36187.5</v>
      </c>
      <c r="E73" s="92">
        <f t="shared" si="34"/>
        <v>36187.5</v>
      </c>
      <c r="F73" s="92">
        <f t="shared" si="34"/>
        <v>36187.5</v>
      </c>
      <c r="G73" s="92">
        <f t="shared" si="34"/>
        <v>36187.5</v>
      </c>
      <c r="H73" s="92">
        <f t="shared" si="34"/>
        <v>36187.5</v>
      </c>
      <c r="I73" s="92">
        <f t="shared" si="34"/>
        <v>36187.5</v>
      </c>
      <c r="J73" s="92">
        <f t="shared" si="34"/>
        <v>36187.5</v>
      </c>
      <c r="K73" s="92">
        <f t="shared" si="34"/>
        <v>36187.5</v>
      </c>
      <c r="L73" s="92">
        <f t="shared" si="34"/>
        <v>36187.5</v>
      </c>
      <c r="M73" s="93">
        <f t="shared" si="34"/>
        <v>36187.5</v>
      </c>
    </row>
    <row r="74" spans="1:13" ht="25.5" customHeight="1" thickTop="1">
      <c r="A74" s="51"/>
    </row>
    <row r="75" spans="1:13" ht="12">
      <c r="A75" s="60" t="s">
        <v>51</v>
      </c>
      <c r="B75" s="94">
        <f>B2</f>
        <v>2009</v>
      </c>
      <c r="C75" s="94">
        <f t="shared" ref="C75:M75" si="35">C2</f>
        <v>2010</v>
      </c>
      <c r="D75" s="94">
        <f t="shared" si="35"/>
        <v>2011</v>
      </c>
      <c r="E75" s="94">
        <f t="shared" si="35"/>
        <v>2012</v>
      </c>
      <c r="F75" s="94">
        <f t="shared" si="35"/>
        <v>2013</v>
      </c>
      <c r="G75" s="94">
        <f t="shared" si="35"/>
        <v>2014</v>
      </c>
      <c r="H75" s="94">
        <f t="shared" si="35"/>
        <v>2015</v>
      </c>
      <c r="I75" s="94">
        <f t="shared" si="35"/>
        <v>2016</v>
      </c>
      <c r="J75" s="94">
        <f t="shared" si="35"/>
        <v>2017</v>
      </c>
      <c r="K75" s="94">
        <f t="shared" si="35"/>
        <v>2018</v>
      </c>
      <c r="L75" s="94">
        <f t="shared" si="35"/>
        <v>2019</v>
      </c>
      <c r="M75" s="60">
        <f t="shared" si="35"/>
        <v>2020</v>
      </c>
    </row>
    <row r="76" spans="1:13">
      <c r="A76" s="61" t="s">
        <v>42</v>
      </c>
      <c r="B76" s="101">
        <v>30000</v>
      </c>
      <c r="C76" s="95">
        <f t="shared" ref="C76:M76" si="36">B76-C59+C17</f>
        <v>24000</v>
      </c>
      <c r="D76" s="95">
        <f t="shared" si="36"/>
        <v>26000</v>
      </c>
      <c r="E76" s="95">
        <f t="shared" si="36"/>
        <v>26000</v>
      </c>
      <c r="F76" s="95">
        <f t="shared" si="36"/>
        <v>26000</v>
      </c>
      <c r="G76" s="95">
        <f t="shared" si="36"/>
        <v>26000</v>
      </c>
      <c r="H76" s="95">
        <f t="shared" si="36"/>
        <v>26000</v>
      </c>
      <c r="I76" s="95">
        <f t="shared" si="36"/>
        <v>26000</v>
      </c>
      <c r="J76" s="95">
        <f t="shared" si="36"/>
        <v>26000</v>
      </c>
      <c r="K76" s="95">
        <f t="shared" si="36"/>
        <v>26000</v>
      </c>
      <c r="L76" s="95">
        <f t="shared" si="36"/>
        <v>26000</v>
      </c>
      <c r="M76" s="96">
        <f t="shared" si="36"/>
        <v>26000</v>
      </c>
    </row>
    <row r="77" spans="1:13">
      <c r="A77" s="62" t="s">
        <v>46</v>
      </c>
      <c r="B77" s="101">
        <v>50000</v>
      </c>
      <c r="C77" s="95">
        <f t="shared" ref="C77:M77" si="37">B77+C6</f>
        <v>45000</v>
      </c>
      <c r="D77" s="95">
        <f t="shared" si="37"/>
        <v>42000</v>
      </c>
      <c r="E77" s="95">
        <f t="shared" si="37"/>
        <v>42000</v>
      </c>
      <c r="F77" s="95">
        <f t="shared" si="37"/>
        <v>42000</v>
      </c>
      <c r="G77" s="95">
        <f t="shared" si="37"/>
        <v>42000</v>
      </c>
      <c r="H77" s="95">
        <f t="shared" si="37"/>
        <v>42000</v>
      </c>
      <c r="I77" s="95">
        <f t="shared" si="37"/>
        <v>42000</v>
      </c>
      <c r="J77" s="95">
        <f t="shared" si="37"/>
        <v>42000</v>
      </c>
      <c r="K77" s="95">
        <f t="shared" si="37"/>
        <v>42000</v>
      </c>
      <c r="L77" s="95">
        <f t="shared" si="37"/>
        <v>42000</v>
      </c>
      <c r="M77" s="96">
        <f t="shared" si="37"/>
        <v>42000</v>
      </c>
    </row>
    <row r="78" spans="1:13">
      <c r="A78" s="62" t="s">
        <v>47</v>
      </c>
      <c r="B78" s="101">
        <v>10000</v>
      </c>
      <c r="C78" s="95">
        <f t="shared" ref="C78:M78" si="38">B78-C49</f>
        <v>11000</v>
      </c>
      <c r="D78" s="95">
        <f t="shared" si="38"/>
        <v>9500</v>
      </c>
      <c r="E78" s="95">
        <f t="shared" si="38"/>
        <v>9500</v>
      </c>
      <c r="F78" s="95">
        <f t="shared" si="38"/>
        <v>9500</v>
      </c>
      <c r="G78" s="95">
        <f t="shared" si="38"/>
        <v>9500</v>
      </c>
      <c r="H78" s="95">
        <f t="shared" si="38"/>
        <v>9500</v>
      </c>
      <c r="I78" s="95">
        <f t="shared" si="38"/>
        <v>9500</v>
      </c>
      <c r="J78" s="95">
        <f t="shared" si="38"/>
        <v>9500</v>
      </c>
      <c r="K78" s="95">
        <f t="shared" si="38"/>
        <v>9500</v>
      </c>
      <c r="L78" s="95">
        <f t="shared" si="38"/>
        <v>9500</v>
      </c>
      <c r="M78" s="96">
        <f t="shared" si="38"/>
        <v>9500</v>
      </c>
    </row>
    <row r="79" spans="1:13">
      <c r="A79" s="62" t="s">
        <v>48</v>
      </c>
      <c r="B79" s="95">
        <f>B73</f>
        <v>59050</v>
      </c>
      <c r="C79" s="95">
        <f>C73</f>
        <v>66850</v>
      </c>
      <c r="D79" s="95">
        <f t="shared" ref="D79:M79" si="39">D73</f>
        <v>36187.5</v>
      </c>
      <c r="E79" s="95">
        <f t="shared" si="39"/>
        <v>36187.5</v>
      </c>
      <c r="F79" s="95">
        <f t="shared" si="39"/>
        <v>36187.5</v>
      </c>
      <c r="G79" s="95">
        <f t="shared" si="39"/>
        <v>36187.5</v>
      </c>
      <c r="H79" s="95">
        <f t="shared" si="39"/>
        <v>36187.5</v>
      </c>
      <c r="I79" s="95">
        <f t="shared" si="39"/>
        <v>36187.5</v>
      </c>
      <c r="J79" s="95">
        <f t="shared" si="39"/>
        <v>36187.5</v>
      </c>
      <c r="K79" s="95">
        <f t="shared" si="39"/>
        <v>36187.5</v>
      </c>
      <c r="L79" s="95">
        <f t="shared" si="39"/>
        <v>36187.5</v>
      </c>
      <c r="M79" s="96">
        <f t="shared" si="39"/>
        <v>36187.5</v>
      </c>
    </row>
    <row r="80" spans="1:13">
      <c r="A80" s="62" t="s">
        <v>49</v>
      </c>
      <c r="B80" s="101">
        <v>2000</v>
      </c>
      <c r="C80" s="95">
        <f t="shared" ref="C80:M80" si="40">B80-C50</f>
        <v>1500</v>
      </c>
      <c r="D80" s="95">
        <f t="shared" si="40"/>
        <v>1600</v>
      </c>
      <c r="E80" s="95">
        <f t="shared" si="40"/>
        <v>1600</v>
      </c>
      <c r="F80" s="95">
        <f t="shared" si="40"/>
        <v>1600</v>
      </c>
      <c r="G80" s="95">
        <f t="shared" si="40"/>
        <v>1600</v>
      </c>
      <c r="H80" s="95">
        <f t="shared" si="40"/>
        <v>1600</v>
      </c>
      <c r="I80" s="95">
        <f t="shared" si="40"/>
        <v>1600</v>
      </c>
      <c r="J80" s="95">
        <f t="shared" si="40"/>
        <v>1600</v>
      </c>
      <c r="K80" s="95">
        <f t="shared" si="40"/>
        <v>1600</v>
      </c>
      <c r="L80" s="95">
        <f t="shared" si="40"/>
        <v>1600</v>
      </c>
      <c r="M80" s="96">
        <f t="shared" si="40"/>
        <v>1600</v>
      </c>
    </row>
    <row r="81" spans="1:13" ht="12" thickBot="1">
      <c r="A81" s="63" t="s">
        <v>53</v>
      </c>
      <c r="B81" s="97">
        <f t="shared" ref="B81:M81" si="41">SUM(B76:B80)</f>
        <v>151050</v>
      </c>
      <c r="C81" s="97">
        <f t="shared" si="41"/>
        <v>148350</v>
      </c>
      <c r="D81" s="97">
        <f t="shared" si="41"/>
        <v>115287.5</v>
      </c>
      <c r="E81" s="97">
        <f t="shared" si="41"/>
        <v>115287.5</v>
      </c>
      <c r="F81" s="97">
        <f t="shared" si="41"/>
        <v>115287.5</v>
      </c>
      <c r="G81" s="97">
        <f t="shared" si="41"/>
        <v>115287.5</v>
      </c>
      <c r="H81" s="97">
        <f t="shared" si="41"/>
        <v>115287.5</v>
      </c>
      <c r="I81" s="97">
        <f t="shared" si="41"/>
        <v>115287.5</v>
      </c>
      <c r="J81" s="97">
        <f t="shared" si="41"/>
        <v>115287.5</v>
      </c>
      <c r="K81" s="97">
        <f t="shared" si="41"/>
        <v>115287.5</v>
      </c>
      <c r="L81" s="97">
        <f t="shared" si="41"/>
        <v>115287.5</v>
      </c>
      <c r="M81" s="98">
        <f t="shared" si="41"/>
        <v>115287.5</v>
      </c>
    </row>
    <row r="82" spans="1:13" ht="20.25" customHeight="1" thickTop="1">
      <c r="A82" s="64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33"/>
    </row>
    <row r="83" spans="1:13" ht="12">
      <c r="A83" s="60" t="s">
        <v>52</v>
      </c>
      <c r="B83" s="94">
        <f>B2</f>
        <v>2009</v>
      </c>
      <c r="C83" s="94">
        <f t="shared" ref="C83:M83" si="42">C2</f>
        <v>2010</v>
      </c>
      <c r="D83" s="94">
        <f t="shared" si="42"/>
        <v>2011</v>
      </c>
      <c r="E83" s="94">
        <f t="shared" si="42"/>
        <v>2012</v>
      </c>
      <c r="F83" s="94">
        <f t="shared" si="42"/>
        <v>2013</v>
      </c>
      <c r="G83" s="94">
        <f t="shared" si="42"/>
        <v>2014</v>
      </c>
      <c r="H83" s="94">
        <f t="shared" si="42"/>
        <v>2015</v>
      </c>
      <c r="I83" s="94">
        <f t="shared" si="42"/>
        <v>2016</v>
      </c>
      <c r="J83" s="94">
        <f t="shared" si="42"/>
        <v>2017</v>
      </c>
      <c r="K83" s="94">
        <f t="shared" si="42"/>
        <v>2018</v>
      </c>
      <c r="L83" s="94">
        <f t="shared" si="42"/>
        <v>2019</v>
      </c>
      <c r="M83" s="60">
        <f t="shared" si="42"/>
        <v>2020</v>
      </c>
    </row>
    <row r="84" spans="1:13">
      <c r="A84" s="61" t="s">
        <v>76</v>
      </c>
      <c r="B84" s="101">
        <v>30000</v>
      </c>
      <c r="C84" s="95">
        <f>B84+C66</f>
        <v>35000</v>
      </c>
      <c r="D84" s="95">
        <f t="shared" ref="D84:M84" si="43">C84+D66</f>
        <v>35000</v>
      </c>
      <c r="E84" s="95">
        <f t="shared" si="43"/>
        <v>35000</v>
      </c>
      <c r="F84" s="95">
        <f t="shared" si="43"/>
        <v>35000</v>
      </c>
      <c r="G84" s="95">
        <f t="shared" si="43"/>
        <v>35000</v>
      </c>
      <c r="H84" s="95">
        <f t="shared" si="43"/>
        <v>35000</v>
      </c>
      <c r="I84" s="95">
        <f t="shared" si="43"/>
        <v>35000</v>
      </c>
      <c r="J84" s="95">
        <f t="shared" si="43"/>
        <v>35000</v>
      </c>
      <c r="K84" s="95">
        <f t="shared" si="43"/>
        <v>35000</v>
      </c>
      <c r="L84" s="95">
        <f t="shared" si="43"/>
        <v>35000</v>
      </c>
      <c r="M84" s="96">
        <f t="shared" si="43"/>
        <v>35000</v>
      </c>
    </row>
    <row r="85" spans="1:13">
      <c r="A85" s="62" t="s">
        <v>75</v>
      </c>
      <c r="B85" s="101">
        <v>0</v>
      </c>
      <c r="C85" s="95">
        <f>SUM(B85:B87)</f>
        <v>45037.5</v>
      </c>
      <c r="D85" s="95">
        <f t="shared" ref="D85:M85" si="44">SUM(C85:C87)</f>
        <v>50312.5</v>
      </c>
      <c r="E85" s="95">
        <f t="shared" si="44"/>
        <v>38900</v>
      </c>
      <c r="F85" s="95">
        <f t="shared" si="44"/>
        <v>38900</v>
      </c>
      <c r="G85" s="95">
        <f t="shared" si="44"/>
        <v>38900</v>
      </c>
      <c r="H85" s="95">
        <f t="shared" si="44"/>
        <v>38900</v>
      </c>
      <c r="I85" s="95">
        <f t="shared" si="44"/>
        <v>38900</v>
      </c>
      <c r="J85" s="95">
        <f t="shared" si="44"/>
        <v>38900</v>
      </c>
      <c r="K85" s="95">
        <f t="shared" si="44"/>
        <v>38900</v>
      </c>
      <c r="L85" s="95">
        <f t="shared" si="44"/>
        <v>38900</v>
      </c>
      <c r="M85" s="96">
        <f t="shared" si="44"/>
        <v>38900</v>
      </c>
    </row>
    <row r="86" spans="1:13">
      <c r="A86" s="62" t="s">
        <v>79</v>
      </c>
      <c r="B86" s="95">
        <f>B67</f>
        <v>0</v>
      </c>
      <c r="C86" s="95">
        <f t="shared" ref="C86:M86" si="45">C67</f>
        <v>-30000</v>
      </c>
      <c r="D86" s="95">
        <f t="shared" si="45"/>
        <v>-50000</v>
      </c>
      <c r="E86" s="95">
        <f t="shared" si="45"/>
        <v>0</v>
      </c>
      <c r="F86" s="95">
        <f t="shared" si="45"/>
        <v>0</v>
      </c>
      <c r="G86" s="95">
        <f t="shared" si="45"/>
        <v>0</v>
      </c>
      <c r="H86" s="95">
        <f t="shared" si="45"/>
        <v>0</v>
      </c>
      <c r="I86" s="95">
        <f t="shared" si="45"/>
        <v>0</v>
      </c>
      <c r="J86" s="95">
        <f t="shared" si="45"/>
        <v>0</v>
      </c>
      <c r="K86" s="95">
        <f t="shared" si="45"/>
        <v>0</v>
      </c>
      <c r="L86" s="95">
        <f t="shared" si="45"/>
        <v>0</v>
      </c>
      <c r="M86" s="96">
        <f t="shared" si="45"/>
        <v>0</v>
      </c>
    </row>
    <row r="87" spans="1:13">
      <c r="A87" s="62" t="s">
        <v>62</v>
      </c>
      <c r="B87" s="95">
        <f>B28</f>
        <v>45037.5</v>
      </c>
      <c r="C87" s="95">
        <f>C28</f>
        <v>35275</v>
      </c>
      <c r="D87" s="95">
        <f t="shared" ref="D87:M87" si="46">D28</f>
        <v>38587.5</v>
      </c>
      <c r="E87" s="95">
        <f t="shared" si="46"/>
        <v>0</v>
      </c>
      <c r="F87" s="95">
        <f t="shared" si="46"/>
        <v>0</v>
      </c>
      <c r="G87" s="95">
        <f t="shared" si="46"/>
        <v>0</v>
      </c>
      <c r="H87" s="95">
        <f t="shared" si="46"/>
        <v>0</v>
      </c>
      <c r="I87" s="95">
        <f t="shared" si="46"/>
        <v>0</v>
      </c>
      <c r="J87" s="95">
        <f t="shared" si="46"/>
        <v>0</v>
      </c>
      <c r="K87" s="95">
        <f t="shared" si="46"/>
        <v>0</v>
      </c>
      <c r="L87" s="95">
        <f t="shared" si="46"/>
        <v>0</v>
      </c>
      <c r="M87" s="96">
        <f t="shared" si="46"/>
        <v>0</v>
      </c>
    </row>
    <row r="88" spans="1:13">
      <c r="A88" s="65" t="s">
        <v>74</v>
      </c>
      <c r="B88" s="99">
        <f t="shared" ref="B88:M88" si="47">SUM(B84:B87)</f>
        <v>75037.5</v>
      </c>
      <c r="C88" s="99">
        <f t="shared" si="47"/>
        <v>85312.5</v>
      </c>
      <c r="D88" s="99">
        <f t="shared" si="47"/>
        <v>73900</v>
      </c>
      <c r="E88" s="99">
        <f t="shared" si="47"/>
        <v>73900</v>
      </c>
      <c r="F88" s="99">
        <f t="shared" si="47"/>
        <v>73900</v>
      </c>
      <c r="G88" s="99">
        <f t="shared" si="47"/>
        <v>73900</v>
      </c>
      <c r="H88" s="99">
        <f t="shared" si="47"/>
        <v>73900</v>
      </c>
      <c r="I88" s="99">
        <f t="shared" si="47"/>
        <v>73900</v>
      </c>
      <c r="J88" s="99">
        <f t="shared" si="47"/>
        <v>73900</v>
      </c>
      <c r="K88" s="99">
        <f t="shared" si="47"/>
        <v>73900</v>
      </c>
      <c r="L88" s="99">
        <f t="shared" si="47"/>
        <v>73900</v>
      </c>
      <c r="M88" s="100">
        <f t="shared" si="47"/>
        <v>73900</v>
      </c>
    </row>
    <row r="89" spans="1:13">
      <c r="A89" s="65" t="s">
        <v>50</v>
      </c>
      <c r="B89" s="102">
        <v>0</v>
      </c>
      <c r="C89" s="99">
        <f t="shared" ref="C89:M89" si="48">B89-SUM(C26:C27)</f>
        <v>200</v>
      </c>
      <c r="D89" s="99">
        <f t="shared" si="48"/>
        <v>200</v>
      </c>
      <c r="E89" s="99">
        <f t="shared" si="48"/>
        <v>200</v>
      </c>
      <c r="F89" s="99">
        <f t="shared" si="48"/>
        <v>200</v>
      </c>
      <c r="G89" s="99">
        <f t="shared" si="48"/>
        <v>200</v>
      </c>
      <c r="H89" s="99">
        <f t="shared" si="48"/>
        <v>200</v>
      </c>
      <c r="I89" s="99">
        <f t="shared" si="48"/>
        <v>200</v>
      </c>
      <c r="J89" s="99">
        <f t="shared" si="48"/>
        <v>200</v>
      </c>
      <c r="K89" s="99">
        <f t="shared" si="48"/>
        <v>200</v>
      </c>
      <c r="L89" s="99">
        <f t="shared" si="48"/>
        <v>200</v>
      </c>
      <c r="M89" s="100">
        <f t="shared" si="48"/>
        <v>200</v>
      </c>
    </row>
    <row r="90" spans="1:13">
      <c r="A90" s="65" t="s">
        <v>73</v>
      </c>
      <c r="B90" s="102">
        <f>B23*-1</f>
        <v>10012.5</v>
      </c>
      <c r="C90" s="102">
        <f>B90-C24+C55</f>
        <v>11837.5</v>
      </c>
      <c r="D90" s="102">
        <f>C90-D24+D55</f>
        <v>4687.5</v>
      </c>
      <c r="E90" s="102">
        <f t="shared" ref="E90:M90" si="49">D90-E24+E55</f>
        <v>4687.5</v>
      </c>
      <c r="F90" s="102">
        <f t="shared" si="49"/>
        <v>4687.5</v>
      </c>
      <c r="G90" s="102">
        <f t="shared" si="49"/>
        <v>4687.5</v>
      </c>
      <c r="H90" s="102">
        <f t="shared" si="49"/>
        <v>4687.5</v>
      </c>
      <c r="I90" s="102">
        <f t="shared" si="49"/>
        <v>4687.5</v>
      </c>
      <c r="J90" s="102">
        <f t="shared" si="49"/>
        <v>4687.5</v>
      </c>
      <c r="K90" s="102">
        <f t="shared" si="49"/>
        <v>4687.5</v>
      </c>
      <c r="L90" s="102">
        <f t="shared" si="49"/>
        <v>4687.5</v>
      </c>
      <c r="M90" s="114">
        <f t="shared" si="49"/>
        <v>4687.5</v>
      </c>
    </row>
    <row r="91" spans="1:13">
      <c r="A91" s="65" t="s">
        <v>72</v>
      </c>
      <c r="B91" s="102">
        <v>3000</v>
      </c>
      <c r="C91" s="99">
        <f t="shared" ref="C91:M91" si="50">B91+C53</f>
        <v>4000</v>
      </c>
      <c r="D91" s="99">
        <f t="shared" si="50"/>
        <v>3500</v>
      </c>
      <c r="E91" s="99">
        <f t="shared" si="50"/>
        <v>3500</v>
      </c>
      <c r="F91" s="99">
        <f t="shared" si="50"/>
        <v>3500</v>
      </c>
      <c r="G91" s="99">
        <f t="shared" si="50"/>
        <v>3500</v>
      </c>
      <c r="H91" s="99">
        <f t="shared" si="50"/>
        <v>3500</v>
      </c>
      <c r="I91" s="99">
        <f t="shared" si="50"/>
        <v>3500</v>
      </c>
      <c r="J91" s="99">
        <f t="shared" si="50"/>
        <v>3500</v>
      </c>
      <c r="K91" s="99">
        <f t="shared" si="50"/>
        <v>3500</v>
      </c>
      <c r="L91" s="99">
        <f t="shared" si="50"/>
        <v>3500</v>
      </c>
      <c r="M91" s="100">
        <f t="shared" si="50"/>
        <v>3500</v>
      </c>
    </row>
    <row r="92" spans="1:13">
      <c r="A92" s="62" t="s">
        <v>61</v>
      </c>
      <c r="B92" s="101">
        <v>32000</v>
      </c>
      <c r="C92" s="95">
        <f t="shared" ref="C92:M92" si="51">B92+C61</f>
        <v>20000</v>
      </c>
      <c r="D92" s="95">
        <f t="shared" si="51"/>
        <v>8000</v>
      </c>
      <c r="E92" s="95">
        <f t="shared" si="51"/>
        <v>8000</v>
      </c>
      <c r="F92" s="95">
        <f t="shared" si="51"/>
        <v>8000</v>
      </c>
      <c r="G92" s="95">
        <f t="shared" si="51"/>
        <v>8000</v>
      </c>
      <c r="H92" s="95">
        <f t="shared" si="51"/>
        <v>8000</v>
      </c>
      <c r="I92" s="95">
        <f t="shared" si="51"/>
        <v>8000</v>
      </c>
      <c r="J92" s="95">
        <f t="shared" si="51"/>
        <v>8000</v>
      </c>
      <c r="K92" s="95">
        <f t="shared" si="51"/>
        <v>8000</v>
      </c>
      <c r="L92" s="95">
        <f t="shared" si="51"/>
        <v>8000</v>
      </c>
      <c r="M92" s="96">
        <f t="shared" si="51"/>
        <v>8000</v>
      </c>
    </row>
    <row r="93" spans="1:13">
      <c r="A93" s="62" t="s">
        <v>43</v>
      </c>
      <c r="B93" s="101">
        <v>20000</v>
      </c>
      <c r="C93" s="95">
        <f t="shared" ref="C93:M93" si="52">B93+C51</f>
        <v>18000</v>
      </c>
      <c r="D93" s="95">
        <f t="shared" si="52"/>
        <v>16400</v>
      </c>
      <c r="E93" s="95">
        <f t="shared" si="52"/>
        <v>16400</v>
      </c>
      <c r="F93" s="95">
        <f t="shared" si="52"/>
        <v>16400</v>
      </c>
      <c r="G93" s="95">
        <f t="shared" si="52"/>
        <v>16400</v>
      </c>
      <c r="H93" s="95">
        <f t="shared" si="52"/>
        <v>16400</v>
      </c>
      <c r="I93" s="95">
        <f t="shared" si="52"/>
        <v>16400</v>
      </c>
      <c r="J93" s="95">
        <f t="shared" si="52"/>
        <v>16400</v>
      </c>
      <c r="K93" s="95">
        <f t="shared" si="52"/>
        <v>16400</v>
      </c>
      <c r="L93" s="95">
        <f t="shared" si="52"/>
        <v>16400</v>
      </c>
      <c r="M93" s="96">
        <f t="shared" si="52"/>
        <v>16400</v>
      </c>
    </row>
    <row r="94" spans="1:13">
      <c r="A94" s="62" t="s">
        <v>44</v>
      </c>
      <c r="B94" s="101">
        <v>11000</v>
      </c>
      <c r="C94" s="95">
        <f t="shared" ref="C94:M94" si="53">B94+C52</f>
        <v>9000</v>
      </c>
      <c r="D94" s="95">
        <f t="shared" si="53"/>
        <v>8600</v>
      </c>
      <c r="E94" s="95">
        <f t="shared" si="53"/>
        <v>8600</v>
      </c>
      <c r="F94" s="95">
        <f t="shared" si="53"/>
        <v>8600</v>
      </c>
      <c r="G94" s="95">
        <f t="shared" si="53"/>
        <v>8600</v>
      </c>
      <c r="H94" s="95">
        <f t="shared" si="53"/>
        <v>8600</v>
      </c>
      <c r="I94" s="95">
        <f t="shared" si="53"/>
        <v>8600</v>
      </c>
      <c r="J94" s="95">
        <f t="shared" si="53"/>
        <v>8600</v>
      </c>
      <c r="K94" s="95">
        <f t="shared" si="53"/>
        <v>8600</v>
      </c>
      <c r="L94" s="95">
        <f t="shared" si="53"/>
        <v>8600</v>
      </c>
      <c r="M94" s="96">
        <f t="shared" si="53"/>
        <v>8600</v>
      </c>
    </row>
    <row r="95" spans="1:13">
      <c r="A95" s="65" t="s">
        <v>45</v>
      </c>
      <c r="B95" s="99">
        <f t="shared" ref="B95:M95" si="54">SUM(B92:B94)</f>
        <v>63000</v>
      </c>
      <c r="C95" s="99">
        <f t="shared" si="54"/>
        <v>47000</v>
      </c>
      <c r="D95" s="99">
        <f t="shared" si="54"/>
        <v>33000</v>
      </c>
      <c r="E95" s="99">
        <f t="shared" si="54"/>
        <v>33000</v>
      </c>
      <c r="F95" s="99">
        <f t="shared" si="54"/>
        <v>33000</v>
      </c>
      <c r="G95" s="99">
        <f t="shared" si="54"/>
        <v>33000</v>
      </c>
      <c r="H95" s="99">
        <f t="shared" si="54"/>
        <v>33000</v>
      </c>
      <c r="I95" s="99">
        <f t="shared" si="54"/>
        <v>33000</v>
      </c>
      <c r="J95" s="99">
        <f t="shared" si="54"/>
        <v>33000</v>
      </c>
      <c r="K95" s="99">
        <f t="shared" si="54"/>
        <v>33000</v>
      </c>
      <c r="L95" s="99">
        <f t="shared" si="54"/>
        <v>33000</v>
      </c>
      <c r="M95" s="100">
        <f t="shared" si="54"/>
        <v>33000</v>
      </c>
    </row>
    <row r="96" spans="1:13" ht="12" thickBot="1">
      <c r="A96" s="63" t="s">
        <v>54</v>
      </c>
      <c r="B96" s="97">
        <f t="shared" ref="B96:M96" si="55">SUM(B88:B91,B95)</f>
        <v>151050</v>
      </c>
      <c r="C96" s="97">
        <f t="shared" si="55"/>
        <v>148350</v>
      </c>
      <c r="D96" s="97">
        <f t="shared" si="55"/>
        <v>115287.5</v>
      </c>
      <c r="E96" s="97">
        <f t="shared" si="55"/>
        <v>115287.5</v>
      </c>
      <c r="F96" s="97">
        <f t="shared" si="55"/>
        <v>115287.5</v>
      </c>
      <c r="G96" s="97">
        <f t="shared" si="55"/>
        <v>115287.5</v>
      </c>
      <c r="H96" s="97">
        <f t="shared" si="55"/>
        <v>115287.5</v>
      </c>
      <c r="I96" s="97">
        <f t="shared" si="55"/>
        <v>115287.5</v>
      </c>
      <c r="J96" s="97">
        <f t="shared" si="55"/>
        <v>115287.5</v>
      </c>
      <c r="K96" s="97">
        <f t="shared" si="55"/>
        <v>115287.5</v>
      </c>
      <c r="L96" s="97">
        <f t="shared" si="55"/>
        <v>115287.5</v>
      </c>
      <c r="M96" s="98">
        <f t="shared" si="55"/>
        <v>115287.5</v>
      </c>
    </row>
    <row r="97" ht="12" thickTop="1"/>
  </sheetData>
  <sheetProtection password="A8E4" sheet="1" objects="1" scenarios="1" selectLockedCells="1"/>
  <phoneticPr fontId="2" type="noConversion"/>
  <dataValidations count="5">
    <dataValidation type="decimal" allowBlank="1" showInputMessage="1" showErrorMessage="1" sqref="B61:M61 B49:M53 B66:M67 B71 B59:M59">
      <formula1>-99999999</formula1>
      <formula2>99999999</formula2>
    </dataValidation>
    <dataValidation type="decimal" allowBlank="1" showInputMessage="1" showErrorMessage="1" sqref="B3:M4 B19:M19 B26:M26">
      <formula1>0</formula1>
      <formula2>99999999</formula2>
    </dataValidation>
    <dataValidation type="decimal" allowBlank="1" showInputMessage="1" showErrorMessage="1" sqref="B5:M5 B8:M15 B17:M17 B20:M20 B27:M27">
      <formula1>-99999999</formula1>
      <formula2>0</formula2>
    </dataValidation>
    <dataValidation type="decimal" allowBlank="1" showInputMessage="1" showErrorMessage="1" sqref="B6:M6">
      <formula1>-9999999</formula1>
      <formula2>9999999</formula2>
    </dataValidation>
    <dataValidation type="whole" allowBlank="1" showInputMessage="1" showErrorMessage="1" sqref="B2">
      <formula1>2000</formula1>
      <formula2>2050</formula2>
    </dataValidation>
  </dataValidations>
  <pageMargins left="0.31" right="0.39" top="0.79" bottom="0.4" header="0.41" footer="0.22"/>
  <pageSetup paperSize="9" scale="90" orientation="landscape" r:id="rId1"/>
  <headerFooter alignWithMargins="0">
    <oddHeader>&amp;L&amp;F&amp;C&amp;A</oddHeader>
    <oddFooter>&amp;L&amp;8(c) www.rvo.at&amp;R&amp;8&amp;D    &amp;T</oddFooter>
  </headerFooter>
  <rowBreaks count="2" manualBreakCount="2">
    <brk id="42" max="16383" man="1"/>
    <brk id="7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4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1.4"/>
  <sheetData/>
  <phoneticPr fontId="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Übersicht</vt:lpstr>
      <vt:lpstr>Tabelle2</vt:lpstr>
      <vt:lpstr>Tabelle3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RVO Budget-Bilanz GmbH</dc:title>
  <dc:creator>clemens öhlböck</dc:creator>
  <cp:lastModifiedBy>Clemens</cp:lastModifiedBy>
  <cp:lastPrinted>2012-08-06T11:18:00Z</cp:lastPrinted>
  <dcterms:created xsi:type="dcterms:W3CDTF">2012-07-29T15:34:39Z</dcterms:created>
  <dcterms:modified xsi:type="dcterms:W3CDTF">2013-12-02T16:25:44Z</dcterms:modified>
</cp:coreProperties>
</file>